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265" windowHeight="8085" activeTab="4"/>
  </bookViews>
  <sheets>
    <sheet name="Rekapitulácia" sheetId="1" r:id="rId1"/>
    <sheet name="Krycí list stavby" sheetId="2" r:id="rId2"/>
    <sheet name="Kryci_list 5805" sheetId="3" r:id="rId3"/>
    <sheet name="Rekap 5805" sheetId="4" r:id="rId4"/>
    <sheet name="SO 5805" sheetId="5" r:id="rId5"/>
  </sheets>
  <definedNames>
    <definedName name="_xlnm.Print_Titles" localSheetId="3">'Rekap 5805'!$9:$9</definedName>
    <definedName name="_xlnm.Print_Titles" localSheetId="4">'SO 5805'!$8:$8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J16"/>
  <c r="F19"/>
  <c r="E19"/>
  <c r="D19"/>
  <c r="F18"/>
  <c r="E18"/>
  <c r="D18"/>
  <c r="F16"/>
  <c r="E16"/>
  <c r="D16"/>
  <c r="F8" i="1"/>
  <c r="D8"/>
  <c r="J17" i="3"/>
  <c r="E7" i="1" s="1"/>
  <c r="E8" s="1"/>
  <c r="J17" i="2" s="1"/>
  <c r="K7" i="1"/>
  <c r="B7"/>
  <c r="B8" s="1"/>
  <c r="I30" i="3"/>
  <c r="J30" s="1"/>
  <c r="Z117" i="5"/>
  <c r="V116"/>
  <c r="V117" s="1"/>
  <c r="F14" i="4" s="1"/>
  <c r="V114" i="5"/>
  <c r="F11" i="4" s="1"/>
  <c r="K113" i="5"/>
  <c r="J113"/>
  <c r="S113"/>
  <c r="M113"/>
  <c r="L113"/>
  <c r="I113"/>
  <c r="K112"/>
  <c r="J112"/>
  <c r="S112"/>
  <c r="M112"/>
  <c r="L112"/>
  <c r="I112"/>
  <c r="K111"/>
  <c r="J111"/>
  <c r="S111"/>
  <c r="M111"/>
  <c r="L111"/>
  <c r="I111"/>
  <c r="K110"/>
  <c r="J110"/>
  <c r="S110"/>
  <c r="M110"/>
  <c r="L110"/>
  <c r="I110"/>
  <c r="K109"/>
  <c r="J109"/>
  <c r="S109"/>
  <c r="M109"/>
  <c r="L109"/>
  <c r="I109"/>
  <c r="K108"/>
  <c r="J108"/>
  <c r="S108"/>
  <c r="M108"/>
  <c r="L108"/>
  <c r="I108"/>
  <c r="K107"/>
  <c r="J107"/>
  <c r="S107"/>
  <c r="M107"/>
  <c r="L107"/>
  <c r="I107"/>
  <c r="K106"/>
  <c r="J106"/>
  <c r="S106"/>
  <c r="M106"/>
  <c r="L106"/>
  <c r="I106"/>
  <c r="K105"/>
  <c r="J105"/>
  <c r="S105"/>
  <c r="M105"/>
  <c r="L105"/>
  <c r="I105"/>
  <c r="K104"/>
  <c r="J104"/>
  <c r="S104"/>
  <c r="M104"/>
  <c r="L104"/>
  <c r="I104"/>
  <c r="K103"/>
  <c r="J103"/>
  <c r="S103"/>
  <c r="M103"/>
  <c r="L103"/>
  <c r="I103"/>
  <c r="K102"/>
  <c r="J102"/>
  <c r="S102"/>
  <c r="M102"/>
  <c r="L102"/>
  <c r="I102"/>
  <c r="K101"/>
  <c r="J101"/>
  <c r="S101"/>
  <c r="M101"/>
  <c r="L101"/>
  <c r="I101"/>
  <c r="K100"/>
  <c r="J100"/>
  <c r="S100"/>
  <c r="M100"/>
  <c r="L100"/>
  <c r="I100"/>
  <c r="K99"/>
  <c r="J99"/>
  <c r="S99"/>
  <c r="M99"/>
  <c r="L99"/>
  <c r="I99"/>
  <c r="K98"/>
  <c r="J98"/>
  <c r="S98"/>
  <c r="M98"/>
  <c r="L98"/>
  <c r="I98"/>
  <c r="K97"/>
  <c r="J97"/>
  <c r="S97"/>
  <c r="M97"/>
  <c r="L97"/>
  <c r="I97"/>
  <c r="K96"/>
  <c r="J96"/>
  <c r="S96"/>
  <c r="M96"/>
  <c r="L96"/>
  <c r="I96"/>
  <c r="K95"/>
  <c r="J95"/>
  <c r="S95"/>
  <c r="M95"/>
  <c r="L95"/>
  <c r="I95"/>
  <c r="K94"/>
  <c r="J94"/>
  <c r="S94"/>
  <c r="M94"/>
  <c r="L94"/>
  <c r="I94"/>
  <c r="K93"/>
  <c r="J93"/>
  <c r="S93"/>
  <c r="M93"/>
  <c r="L93"/>
  <c r="I93"/>
  <c r="K92"/>
  <c r="J92"/>
  <c r="S92"/>
  <c r="M92"/>
  <c r="L92"/>
  <c r="I92"/>
  <c r="K91"/>
  <c r="J91"/>
  <c r="S91"/>
  <c r="M91"/>
  <c r="L91"/>
  <c r="I91"/>
  <c r="K90"/>
  <c r="J90"/>
  <c r="S90"/>
  <c r="M90"/>
  <c r="L90"/>
  <c r="I90"/>
  <c r="K89"/>
  <c r="J89"/>
  <c r="S89"/>
  <c r="M89"/>
  <c r="L89"/>
  <c r="I89"/>
  <c r="K88"/>
  <c r="J88"/>
  <c r="S88"/>
  <c r="M88"/>
  <c r="L88"/>
  <c r="I88"/>
  <c r="K87"/>
  <c r="J87"/>
  <c r="S87"/>
  <c r="M87"/>
  <c r="L87"/>
  <c r="I87"/>
  <c r="K86"/>
  <c r="J86"/>
  <c r="S86"/>
  <c r="M86"/>
  <c r="L86"/>
  <c r="I86"/>
  <c r="K85"/>
  <c r="J85"/>
  <c r="S85"/>
  <c r="M85"/>
  <c r="L85"/>
  <c r="I85"/>
  <c r="K84"/>
  <c r="J84"/>
  <c r="S84"/>
  <c r="M84"/>
  <c r="L84"/>
  <c r="I84"/>
  <c r="K83"/>
  <c r="J83"/>
  <c r="S83"/>
  <c r="M83"/>
  <c r="L83"/>
  <c r="I83"/>
  <c r="K82"/>
  <c r="J82"/>
  <c r="S82"/>
  <c r="M82"/>
  <c r="L82"/>
  <c r="I82"/>
  <c r="K81"/>
  <c r="J81"/>
  <c r="S81"/>
  <c r="M81"/>
  <c r="L81"/>
  <c r="I81"/>
  <c r="K80"/>
  <c r="J80"/>
  <c r="S80"/>
  <c r="M80"/>
  <c r="L80"/>
  <c r="I80"/>
  <c r="K79"/>
  <c r="J79"/>
  <c r="S79"/>
  <c r="M79"/>
  <c r="L79"/>
  <c r="I79"/>
  <c r="K78"/>
  <c r="J78"/>
  <c r="S78"/>
  <c r="M78"/>
  <c r="L78"/>
  <c r="I78"/>
  <c r="K77"/>
  <c r="J77"/>
  <c r="S77"/>
  <c r="M77"/>
  <c r="L77"/>
  <c r="I77"/>
  <c r="K76"/>
  <c r="J76"/>
  <c r="S76"/>
  <c r="M76"/>
  <c r="L76"/>
  <c r="I76"/>
  <c r="K75"/>
  <c r="J75"/>
  <c r="S75"/>
  <c r="M75"/>
  <c r="L75"/>
  <c r="I75"/>
  <c r="K74"/>
  <c r="J74"/>
  <c r="S74"/>
  <c r="M74"/>
  <c r="L74"/>
  <c r="I74"/>
  <c r="K73"/>
  <c r="J73"/>
  <c r="S73"/>
  <c r="M73"/>
  <c r="L73"/>
  <c r="I73"/>
  <c r="K72"/>
  <c r="J72"/>
  <c r="S72"/>
  <c r="M72"/>
  <c r="L72"/>
  <c r="I72"/>
  <c r="K71"/>
  <c r="J71"/>
  <c r="S71"/>
  <c r="M71"/>
  <c r="L71"/>
  <c r="I71"/>
  <c r="K70"/>
  <c r="J70"/>
  <c r="S70"/>
  <c r="M70"/>
  <c r="L70"/>
  <c r="I70"/>
  <c r="K69"/>
  <c r="J69"/>
  <c r="S69"/>
  <c r="M69"/>
  <c r="L69"/>
  <c r="I69"/>
  <c r="K68"/>
  <c r="J68"/>
  <c r="S68"/>
  <c r="M68"/>
  <c r="L68"/>
  <c r="I68"/>
  <c r="K67"/>
  <c r="J67"/>
  <c r="S67"/>
  <c r="M67"/>
  <c r="L67"/>
  <c r="I67"/>
  <c r="K66"/>
  <c r="J66"/>
  <c r="S66"/>
  <c r="M66"/>
  <c r="L66"/>
  <c r="I66"/>
  <c r="K65"/>
  <c r="J65"/>
  <c r="S65"/>
  <c r="M65"/>
  <c r="L65"/>
  <c r="I65"/>
  <c r="K64"/>
  <c r="J64"/>
  <c r="S64"/>
  <c r="M64"/>
  <c r="L64"/>
  <c r="I64"/>
  <c r="K63"/>
  <c r="J63"/>
  <c r="S63"/>
  <c r="M63"/>
  <c r="L63"/>
  <c r="I63"/>
  <c r="K62"/>
  <c r="J62"/>
  <c r="S62"/>
  <c r="M62"/>
  <c r="L62"/>
  <c r="I62"/>
  <c r="K61"/>
  <c r="J61"/>
  <c r="S61"/>
  <c r="M61"/>
  <c r="L61"/>
  <c r="I61"/>
  <c r="K60"/>
  <c r="J60"/>
  <c r="S60"/>
  <c r="M60"/>
  <c r="L60"/>
  <c r="I60"/>
  <c r="K59"/>
  <c r="J59"/>
  <c r="S59"/>
  <c r="M59"/>
  <c r="L59"/>
  <c r="I59"/>
  <c r="K58"/>
  <c r="J58"/>
  <c r="S58"/>
  <c r="M58"/>
  <c r="L58"/>
  <c r="I58"/>
  <c r="K57"/>
  <c r="J57"/>
  <c r="S57"/>
  <c r="M57"/>
  <c r="L57"/>
  <c r="I57"/>
  <c r="K56"/>
  <c r="J56"/>
  <c r="S56"/>
  <c r="M56"/>
  <c r="L56"/>
  <c r="I56"/>
  <c r="K55"/>
  <c r="J55"/>
  <c r="S55"/>
  <c r="M55"/>
  <c r="L55"/>
  <c r="I55"/>
  <c r="K54"/>
  <c r="J54"/>
  <c r="S54"/>
  <c r="M54"/>
  <c r="L54"/>
  <c r="I54"/>
  <c r="K53"/>
  <c r="J53"/>
  <c r="S53"/>
  <c r="M53"/>
  <c r="L53"/>
  <c r="I53"/>
  <c r="K52"/>
  <c r="J52"/>
  <c r="S52"/>
  <c r="M52"/>
  <c r="L52"/>
  <c r="I52"/>
  <c r="K51"/>
  <c r="J51"/>
  <c r="S51"/>
  <c r="M51"/>
  <c r="L51"/>
  <c r="I51"/>
  <c r="K50"/>
  <c r="J50"/>
  <c r="S50"/>
  <c r="M50"/>
  <c r="L50"/>
  <c r="I50"/>
  <c r="K49"/>
  <c r="J49"/>
  <c r="S49"/>
  <c r="M49"/>
  <c r="L49"/>
  <c r="I49"/>
  <c r="K48"/>
  <c r="J48"/>
  <c r="S48"/>
  <c r="M48"/>
  <c r="L48"/>
  <c r="I48"/>
  <c r="K47"/>
  <c r="J47"/>
  <c r="S47"/>
  <c r="M47"/>
  <c r="L47"/>
  <c r="I47"/>
  <c r="K46"/>
  <c r="J46"/>
  <c r="S46"/>
  <c r="M46"/>
  <c r="L46"/>
  <c r="I46"/>
  <c r="K45"/>
  <c r="J45"/>
  <c r="S45"/>
  <c r="M45"/>
  <c r="L45"/>
  <c r="I45"/>
  <c r="K44"/>
  <c r="J44"/>
  <c r="S44"/>
  <c r="M44"/>
  <c r="L44"/>
  <c r="I44"/>
  <c r="K43"/>
  <c r="J43"/>
  <c r="S43"/>
  <c r="M43"/>
  <c r="L43"/>
  <c r="I43"/>
  <c r="K42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K34"/>
  <c r="J34"/>
  <c r="S34"/>
  <c r="M34"/>
  <c r="L34"/>
  <c r="I34"/>
  <c r="K33"/>
  <c r="J33"/>
  <c r="S33"/>
  <c r="M33"/>
  <c r="L33"/>
  <c r="I33"/>
  <c r="K32"/>
  <c r="J32"/>
  <c r="S32"/>
  <c r="M32"/>
  <c r="L32"/>
  <c r="I32"/>
  <c r="K31"/>
  <c r="J31"/>
  <c r="S31"/>
  <c r="M31"/>
  <c r="L31"/>
  <c r="I31"/>
  <c r="K30"/>
  <c r="J30"/>
  <c r="S30"/>
  <c r="M30"/>
  <c r="L30"/>
  <c r="I30"/>
  <c r="K29"/>
  <c r="J29"/>
  <c r="S29"/>
  <c r="M29"/>
  <c r="L29"/>
  <c r="I29"/>
  <c r="K28"/>
  <c r="J28"/>
  <c r="S28"/>
  <c r="M28"/>
  <c r="L28"/>
  <c r="I28"/>
  <c r="K27"/>
  <c r="J27"/>
  <c r="S27"/>
  <c r="M27"/>
  <c r="L27"/>
  <c r="I27"/>
  <c r="K26"/>
  <c r="J26"/>
  <c r="S26"/>
  <c r="M26"/>
  <c r="L26"/>
  <c r="I26"/>
  <c r="K25"/>
  <c r="J25"/>
  <c r="S25"/>
  <c r="M25"/>
  <c r="L25"/>
  <c r="I25"/>
  <c r="K24"/>
  <c r="J24"/>
  <c r="S24"/>
  <c r="M24"/>
  <c r="L24"/>
  <c r="I24"/>
  <c r="K23"/>
  <c r="J23"/>
  <c r="S23"/>
  <c r="M23"/>
  <c r="L23"/>
  <c r="I23"/>
  <c r="K22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M15"/>
  <c r="L15"/>
  <c r="I15"/>
  <c r="K14"/>
  <c r="J14"/>
  <c r="S14"/>
  <c r="M14"/>
  <c r="L14"/>
  <c r="I14"/>
  <c r="K13"/>
  <c r="J13"/>
  <c r="S13"/>
  <c r="M13"/>
  <c r="L13"/>
  <c r="I13"/>
  <c r="K12"/>
  <c r="J12"/>
  <c r="S12"/>
  <c r="M12"/>
  <c r="L12"/>
  <c r="I12"/>
  <c r="K11"/>
  <c r="K117" s="1"/>
  <c r="J11"/>
  <c r="S11"/>
  <c r="S114" s="1"/>
  <c r="E11" i="4" s="1"/>
  <c r="M11" i="5"/>
  <c r="L11"/>
  <c r="I11"/>
  <c r="J20" i="3"/>
  <c r="J20" i="2" l="1"/>
  <c r="H114" i="5"/>
  <c r="H116"/>
  <c r="S116"/>
  <c r="E12" i="4" s="1"/>
  <c r="F12"/>
  <c r="S117" i="5"/>
  <c r="E14" i="4" s="1"/>
  <c r="I114" i="5"/>
  <c r="D11" i="4" s="1"/>
  <c r="L114" i="5"/>
  <c r="B11" i="4" s="1"/>
  <c r="I116" i="5"/>
  <c r="D12" i="4" s="1"/>
  <c r="F17" i="3" s="1"/>
  <c r="F17" i="2" s="1"/>
  <c r="F20" s="1"/>
  <c r="G114" i="5"/>
  <c r="M114"/>
  <c r="C11" i="4" s="1"/>
  <c r="G116" i="5"/>
  <c r="M116"/>
  <c r="C12" i="4" s="1"/>
  <c r="E17" i="3" s="1"/>
  <c r="E17" i="2" s="1"/>
  <c r="J23" i="3" l="1"/>
  <c r="J23" i="2" s="1"/>
  <c r="F24" i="3"/>
  <c r="F24" i="2" s="1"/>
  <c r="J24" i="3"/>
  <c r="J24" i="2" s="1"/>
  <c r="J22" i="3"/>
  <c r="J22" i="2" s="1"/>
  <c r="F22" i="3"/>
  <c r="F22" i="2" s="1"/>
  <c r="M117" i="5"/>
  <c r="C14" i="4" s="1"/>
  <c r="F23" i="3"/>
  <c r="F23" i="2" s="1"/>
  <c r="H117" i="5"/>
  <c r="G117"/>
  <c r="F20" i="3"/>
  <c r="L116" i="5"/>
  <c r="I117"/>
  <c r="D14" i="4" s="1"/>
  <c r="J26" i="2" l="1"/>
  <c r="J28" s="1"/>
  <c r="B12" i="4"/>
  <c r="D17" i="3" s="1"/>
  <c r="D17" i="2" s="1"/>
  <c r="L117" i="5"/>
  <c r="B14" i="4" s="1"/>
  <c r="J26" i="3"/>
  <c r="J28" l="1"/>
  <c r="C7" i="1"/>
  <c r="I29" i="3"/>
  <c r="J29" s="1"/>
  <c r="J31" s="1"/>
  <c r="C8" i="1" l="1"/>
  <c r="G7"/>
  <c r="G8" s="1"/>
  <c r="B9" l="1"/>
  <c r="G9" l="1"/>
  <c r="I29" i="2"/>
  <c r="J29" s="1"/>
  <c r="B10" i="1"/>
  <c r="G10" l="1"/>
  <c r="G11" s="1"/>
  <c r="I30" i="2"/>
  <c r="J30" s="1"/>
  <c r="J31" s="1"/>
</calcChain>
</file>

<file path=xl/sharedStrings.xml><?xml version="1.0" encoding="utf-8"?>
<sst xmlns="http://schemas.openxmlformats.org/spreadsheetml/2006/main" count="590" uniqueCount="297">
  <si>
    <t>Rekapitulácia rozpočtu</t>
  </si>
  <si>
    <t>Stavba Obec Kamenný Most- Využitie geotermálnej energie s použitím tepelného čerpadla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</si>
  <si>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</si>
  <si>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</si>
  <si>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</si>
  <si>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</si>
  <si>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</si>
  <si>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</si>
  <si>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</si>
  <si>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</si>
  <si>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</si>
  <si>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</si>
  <si>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Kamenný Most - Materská škola</t>
  </si>
  <si>
    <t>Krycí list rozpočtu</t>
  </si>
  <si>
    <t xml:space="preserve">Miesto:  </t>
  </si>
  <si>
    <t>Objekt Kamenný Most - Materská škola</t>
  </si>
  <si>
    <t xml:space="preserve">Ks: </t>
  </si>
  <si>
    <t xml:space="preserve">Zákazka: </t>
  </si>
  <si>
    <t xml:space="preserve">Spracoval: </t>
  </si>
  <si>
    <t xml:space="preserve">Dňa </t>
  </si>
  <si>
    <t>22. 3. 2021</t>
  </si>
  <si>
    <t>Odberateľ: Obec Kamenný Most</t>
  </si>
  <si>
    <t>Projektant: Ing. Ján Šmelík</t>
  </si>
  <si>
    <t>Dodávateľ: 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</si>
  <si>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</si>
  <si>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</si>
  <si>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</si>
  <si>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</si>
  <si>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</si>
  <si>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</si>
  <si>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</si>
  <si>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</si>
  <si>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</si>
  <si>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</si>
  <si>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</si>
  <si>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</si>
  <si>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</si>
  <si>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</si>
  <si>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</si>
  <si>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</si>
  <si>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</si>
  <si>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</si>
  <si>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</si>
  <si>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</si>
  <si>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</si>
  <si>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</si>
  <si>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</si>
  <si>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</si>
  <si>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</si>
  <si>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</si>
  <si>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</si>
  <si>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</si>
  <si>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</si>
  <si>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</si>
  <si>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</si>
  <si>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</si>
  <si>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</si>
  <si>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</si>
  <si>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</si>
  <si>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</si>
  <si>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</si>
  <si>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</si>
  <si>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</si>
  <si>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</si>
  <si>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22. 3. 2021</t>
  </si>
  <si>
    <t>Prehľad rozpočtových nákladov</t>
  </si>
  <si>
    <t>Práce PSV</t>
  </si>
  <si>
    <t>ÚSTREDNÉ VYKUROVANIE - KOTOLNE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</si>
  <si>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</si>
  <si>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</si>
  <si>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</si>
  <si>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</si>
  <si>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</si>
  <si>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</si>
  <si>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</si>
  <si>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</si>
  <si>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</si>
  <si>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</si>
  <si>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</si>
  <si>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</si>
  <si>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Obec Kamenný Most- Využitie geotermálnej energie s použitím tepelného čerpadla</t>
  </si>
  <si>
    <t>R/R 0</t>
  </si>
  <si>
    <t xml:space="preserve"> GV0001</t>
  </si>
  <si>
    <t>Vŕtanie geotermálneho vrtu</t>
  </si>
  <si>
    <t>m</t>
  </si>
  <si>
    <t xml:space="preserve"> M+D 0001</t>
  </si>
  <si>
    <t>Montáž strojovňe</t>
  </si>
  <si>
    <t>kus</t>
  </si>
  <si>
    <t>P/P 1</t>
  </si>
  <si>
    <t xml:space="preserve"> GE855011</t>
  </si>
  <si>
    <t>Kaučuková izolačná páska KST 3x50x15m</t>
  </si>
  <si>
    <t>ks</t>
  </si>
  <si>
    <t xml:space="preserve"> GE855012</t>
  </si>
  <si>
    <t>Kompaktné tesnenie - Typ S 150/92</t>
  </si>
  <si>
    <t xml:space="preserve"> GE855006</t>
  </si>
  <si>
    <t>Kaučuková izolaca KAIFLEX EF d89x13mm á2m</t>
  </si>
  <si>
    <t xml:space="preserve"> GE855014</t>
  </si>
  <si>
    <t>Otočná príruba PP-Ocel d90 (DN80) 8xM16</t>
  </si>
  <si>
    <t xml:space="preserve"> GE855015</t>
  </si>
  <si>
    <t>Lemový nákružek /SDR 17/ d90</t>
  </si>
  <si>
    <t xml:space="preserve"> GE855016</t>
  </si>
  <si>
    <t>Meziprírubová uzavíracía klapka d90 (DN80) - disk nerez</t>
  </si>
  <si>
    <t xml:space="preserve"> BK817008</t>
  </si>
  <si>
    <t xml:space="preserve">Koleno č. 90 2" </t>
  </si>
  <si>
    <t xml:space="preserve"> GE855057</t>
  </si>
  <si>
    <t>Expanzná nádoba Reflex G 200l+Pripojovacia sada AG 1 1/2“</t>
  </si>
  <si>
    <t xml:space="preserve"> GE855025</t>
  </si>
  <si>
    <t>Digitálny tlakomer do 9 bar</t>
  </si>
  <si>
    <t xml:space="preserve"> BK817007</t>
  </si>
  <si>
    <t>Guľový ventil V 2"</t>
  </si>
  <si>
    <t xml:space="preserve"> BK817009</t>
  </si>
  <si>
    <t xml:space="preserve">Koleno č. 92 2" </t>
  </si>
  <si>
    <t xml:space="preserve"> BK817010</t>
  </si>
  <si>
    <t>Nátrubok 2"  pozinkovaný</t>
  </si>
  <si>
    <t xml:space="preserve"> BK817011</t>
  </si>
  <si>
    <t xml:space="preserve">T - kus 2"  - 1/2  - 2" </t>
  </si>
  <si>
    <t xml:space="preserve"> BK817012</t>
  </si>
  <si>
    <t xml:space="preserve">T - kus 2"  - 2"  - 2" </t>
  </si>
  <si>
    <t xml:space="preserve"> BK817013</t>
  </si>
  <si>
    <t xml:space="preserve">T - kus 3"  - 3"  - 3" </t>
  </si>
  <si>
    <t xml:space="preserve"> BK817014</t>
  </si>
  <si>
    <t xml:space="preserve">Vsuvka 2" </t>
  </si>
  <si>
    <t xml:space="preserve"> BK817015</t>
  </si>
  <si>
    <t xml:space="preserve">Vsuvka 2"  -6/4 </t>
  </si>
  <si>
    <t xml:space="preserve"> BK817016</t>
  </si>
  <si>
    <t xml:space="preserve">Šrob č.330 2" </t>
  </si>
  <si>
    <t xml:space="preserve"> BK817017</t>
  </si>
  <si>
    <t xml:space="preserve">Šrob č.331 2" </t>
  </si>
  <si>
    <t xml:space="preserve"> BK817018</t>
  </si>
  <si>
    <t xml:space="preserve">Prechod 3" - 6/4  </t>
  </si>
  <si>
    <t xml:space="preserve"> BK817019</t>
  </si>
  <si>
    <t xml:space="preserve">Prechod 3" - 2"  </t>
  </si>
  <si>
    <t xml:space="preserve"> BK817020</t>
  </si>
  <si>
    <t>UNI spojka 90 3"  vnútorný závit</t>
  </si>
  <si>
    <t xml:space="preserve"> BK817021</t>
  </si>
  <si>
    <t>Konope balené 200g</t>
  </si>
  <si>
    <t xml:space="preserve"> BK817022</t>
  </si>
  <si>
    <t>Tesnenie gumená 2"  61x77x3</t>
  </si>
  <si>
    <t xml:space="preserve"> BK817023</t>
  </si>
  <si>
    <t>Tesnenie NIT UNI-LOCK 150m</t>
  </si>
  <si>
    <t xml:space="preserve"> BK817024</t>
  </si>
  <si>
    <t xml:space="preserve">Objímka 60-67 2"  s gumením tesnením </t>
  </si>
  <si>
    <t xml:space="preserve"> BK817025</t>
  </si>
  <si>
    <t>Objímka 83-91 s gumením tesnením</t>
  </si>
  <si>
    <t xml:space="preserve"> BK817026</t>
  </si>
  <si>
    <t xml:space="preserve">Dymka 76  2-1/2 </t>
  </si>
  <si>
    <t xml:space="preserve"> BK817027</t>
  </si>
  <si>
    <t>Matica 10</t>
  </si>
  <si>
    <t xml:space="preserve"> BK817028</t>
  </si>
  <si>
    <t>Matica 16</t>
  </si>
  <si>
    <t xml:space="preserve"> BK817029</t>
  </si>
  <si>
    <t>Podložka 10 plochá</t>
  </si>
  <si>
    <t xml:space="preserve"> BK817030</t>
  </si>
  <si>
    <t>Podložka 16 plochá</t>
  </si>
  <si>
    <t xml:space="preserve"> BK817031</t>
  </si>
  <si>
    <t>Podložka 8 velkoplochá</t>
  </si>
  <si>
    <t xml:space="preserve"> BK817032</t>
  </si>
  <si>
    <t>Tyč M8 - 1000 závitový</t>
  </si>
  <si>
    <t xml:space="preserve"> BK817033</t>
  </si>
  <si>
    <t>Tyč M10 - 1000 závitový</t>
  </si>
  <si>
    <t xml:space="preserve"> BK817034</t>
  </si>
  <si>
    <t>Skrutky 16x120</t>
  </si>
  <si>
    <t xml:space="preserve"> BK817035</t>
  </si>
  <si>
    <t>Fermež</t>
  </si>
  <si>
    <t xml:space="preserve"> BK817036</t>
  </si>
  <si>
    <t xml:space="preserve">Závit varný 3"  15cm </t>
  </si>
  <si>
    <t xml:space="preserve"> BK817037</t>
  </si>
  <si>
    <t xml:space="preserve">Pozinkovaná rúra 2" </t>
  </si>
  <si>
    <t xml:space="preserve"> BK817050</t>
  </si>
  <si>
    <t>Pílové lišty obosjtranné</t>
  </si>
  <si>
    <t xml:space="preserve"> M+D 0002</t>
  </si>
  <si>
    <t>Montáž - rozodov, napojenie na existujúce kúrenie</t>
  </si>
  <si>
    <t xml:space="preserve"> BK717001</t>
  </si>
  <si>
    <t xml:space="preserve">Filter 6/4 </t>
  </si>
  <si>
    <t xml:space="preserve"> BK717002</t>
  </si>
  <si>
    <t xml:space="preserve">Guľový ventil V 1" </t>
  </si>
  <si>
    <t xml:space="preserve"> BK717003</t>
  </si>
  <si>
    <t xml:space="preserve">Guľový ventil V 6/4 </t>
  </si>
  <si>
    <t xml:space="preserve"> BK717004</t>
  </si>
  <si>
    <t xml:space="preserve">Koleno č. 90 6/4 </t>
  </si>
  <si>
    <t xml:space="preserve"> BK717005</t>
  </si>
  <si>
    <t xml:space="preserve">Koleno č. 92 6/4  </t>
  </si>
  <si>
    <t xml:space="preserve"> BK717006</t>
  </si>
  <si>
    <t>Manometer 3125 0-400 kPa DN100</t>
  </si>
  <si>
    <t xml:space="preserve"> BK717007</t>
  </si>
  <si>
    <t>Nátrubok 1"  - 1/2  redukovaný</t>
  </si>
  <si>
    <t xml:space="preserve"> BK717008</t>
  </si>
  <si>
    <t>Nátrubok 1"  - 3/4  redukovaný</t>
  </si>
  <si>
    <t xml:space="preserve"> BK717009</t>
  </si>
  <si>
    <t>Nátrubok 1/2  varný /hrdlo/</t>
  </si>
  <si>
    <t xml:space="preserve"> BK717010</t>
  </si>
  <si>
    <t xml:space="preserve">Odvzdušovací ventil automat </t>
  </si>
  <si>
    <t xml:space="preserve"> BK717011</t>
  </si>
  <si>
    <t xml:space="preserve">Odvzdušovací ventil automat s kolenom 1/2  - 3/8 </t>
  </si>
  <si>
    <t xml:space="preserve"> BK717012</t>
  </si>
  <si>
    <t xml:space="preserve">Poistní ventil 1/2 </t>
  </si>
  <si>
    <t xml:space="preserve"> BK717013</t>
  </si>
  <si>
    <t>Spätný ventil 6/4  stojatý</t>
  </si>
  <si>
    <t xml:space="preserve"> BK717014</t>
  </si>
  <si>
    <t xml:space="preserve">T - kus 1/2  - 1/2  - 1/2 </t>
  </si>
  <si>
    <t xml:space="preserve"> BK717015</t>
  </si>
  <si>
    <t xml:space="preserve">T - kus 3/4  - 1/2 </t>
  </si>
  <si>
    <t xml:space="preserve"> BK717016</t>
  </si>
  <si>
    <t xml:space="preserve">T - kus 3/4  - 3/4  - 3/4 </t>
  </si>
  <si>
    <t xml:space="preserve"> BK717017</t>
  </si>
  <si>
    <t xml:space="preserve">T - kus 6/4  </t>
  </si>
  <si>
    <t xml:space="preserve"> BK717018</t>
  </si>
  <si>
    <t xml:space="preserve">T - kus 6/4  - 1/2 </t>
  </si>
  <si>
    <t xml:space="preserve"> BK717019</t>
  </si>
  <si>
    <t>Termostat TH 160 , 169 315mm</t>
  </si>
  <si>
    <t xml:space="preserve"> BK717020</t>
  </si>
  <si>
    <t xml:space="preserve">Vsuka 3/4 </t>
  </si>
  <si>
    <t xml:space="preserve"> BK717021</t>
  </si>
  <si>
    <t xml:space="preserve">Vsuvka 1" </t>
  </si>
  <si>
    <t xml:space="preserve"> BK717022</t>
  </si>
  <si>
    <t xml:space="preserve">Vsuvka 1/2 </t>
  </si>
  <si>
    <t xml:space="preserve"> BK717023</t>
  </si>
  <si>
    <t xml:space="preserve">Vsuvka 6/4 </t>
  </si>
  <si>
    <t xml:space="preserve"> BK717024</t>
  </si>
  <si>
    <t xml:space="preserve">Vypúšťací kohút 1/2 </t>
  </si>
  <si>
    <t xml:space="preserve"> BK717025</t>
  </si>
  <si>
    <t>Nátrubok 3/4  varný</t>
  </si>
  <si>
    <t xml:space="preserve"> BK717026</t>
  </si>
  <si>
    <t xml:space="preserve">Šrob č.330 6/4 </t>
  </si>
  <si>
    <t xml:space="preserve"> BK717027</t>
  </si>
  <si>
    <t xml:space="preserve">Šrob č.331 6/4 </t>
  </si>
  <si>
    <t xml:space="preserve"> BK717028</t>
  </si>
  <si>
    <t>Šrob rad. 3/4  roh. V-4301 20</t>
  </si>
  <si>
    <t xml:space="preserve"> BK717029</t>
  </si>
  <si>
    <t>Šrob rad. 1  roh. DN25 V-4301</t>
  </si>
  <si>
    <t xml:space="preserve"> BK717030</t>
  </si>
  <si>
    <t xml:space="preserve">Varné koleno 6/4 </t>
  </si>
  <si>
    <t xml:space="preserve"> BK717031</t>
  </si>
  <si>
    <t xml:space="preserve">Prechod 6/4  - 1/2 </t>
  </si>
  <si>
    <t xml:space="preserve"> BK717032</t>
  </si>
  <si>
    <t xml:space="preserve">Zátka 1" </t>
  </si>
  <si>
    <t xml:space="preserve"> BK717033</t>
  </si>
  <si>
    <t>UNI spojka 32x3/4  vnútorná</t>
  </si>
  <si>
    <t xml:space="preserve"> BK717034</t>
  </si>
  <si>
    <t>UNI koleno 32x1  vonkajší závit</t>
  </si>
  <si>
    <t xml:space="preserve"> BK717035</t>
  </si>
  <si>
    <t>UNI koleno 32x1  vnútorní závit</t>
  </si>
  <si>
    <t xml:space="preserve"> BK717036</t>
  </si>
  <si>
    <t>Tesnenie 6/4  kling</t>
  </si>
  <si>
    <t xml:space="preserve"> BK717037</t>
  </si>
  <si>
    <t xml:space="preserve">Objímka 48-53 6/4  s gumením tesnením </t>
  </si>
  <si>
    <t xml:space="preserve"> BK717038</t>
  </si>
  <si>
    <t>Hmoždenky kotva narážacia</t>
  </si>
  <si>
    <t xml:space="preserve"> BK717039</t>
  </si>
  <si>
    <t>Príruba 80/16</t>
  </si>
  <si>
    <t xml:space="preserve"> BK717040</t>
  </si>
  <si>
    <t>Zvarovací drót</t>
  </si>
  <si>
    <t>kg</t>
  </si>
  <si>
    <t xml:space="preserve"> BK717041</t>
  </si>
  <si>
    <t xml:space="preserve">Pozinkovaná rúra 3/4 </t>
  </si>
  <si>
    <t xml:space="preserve"> BK717042</t>
  </si>
  <si>
    <t xml:space="preserve">Čierná rúra 6/4 </t>
  </si>
  <si>
    <t xml:space="preserve"> BK717043</t>
  </si>
  <si>
    <t xml:space="preserve">Zátka 6/4 </t>
  </si>
  <si>
    <t xml:space="preserve"> M+D 0005</t>
  </si>
  <si>
    <t>Montáž - primárneho okruhu teplelného čerpadla</t>
  </si>
  <si>
    <t xml:space="preserve"> GE855001</t>
  </si>
  <si>
    <t>Y-kus 40-32-32 príamý vrátane elektrospojky +GF+ d40 a d32</t>
  </si>
  <si>
    <t xml:space="preserve"> GE855002</t>
  </si>
  <si>
    <t>pb-PE100 RC potrubíe GT-STRONG EXTRA 40x3,7mm</t>
  </si>
  <si>
    <t xml:space="preserve"> GE855003</t>
  </si>
  <si>
    <t>Elektrospojka SDR11, PN16, d40</t>
  </si>
  <si>
    <t xml:space="preserve"> GE855017</t>
  </si>
  <si>
    <t>pb-PE100 RC potrubí GT-STRONG 90x5,4mm á6m</t>
  </si>
  <si>
    <t xml:space="preserve"> GE855018</t>
  </si>
  <si>
    <t>Elektrospojka SDR11, PN16, d90</t>
  </si>
  <si>
    <t xml:space="preserve"> GE855008</t>
  </si>
  <si>
    <t>Elektrokoleno 90° SDR11, PN16 d63</t>
  </si>
  <si>
    <t xml:space="preserve"> GE855020</t>
  </si>
  <si>
    <t>Elektrokoleno 90° SDR11, PN16 d40</t>
  </si>
  <si>
    <t xml:space="preserve"> GE855019</t>
  </si>
  <si>
    <t>GWE OptiFlow® N - koncentrát</t>
  </si>
  <si>
    <t>l</t>
  </si>
  <si>
    <t xml:space="preserve"> SPU0001</t>
  </si>
  <si>
    <t>Schválenie, spustenie , tlaková skúška, reívízia</t>
  </si>
  <si>
    <t xml:space="preserve"> NE0003</t>
  </si>
  <si>
    <t>NIBE NAD 1000 - zásobník</t>
  </si>
  <si>
    <t xml:space="preserve"> NE0022</t>
  </si>
  <si>
    <t>Zásobník teplé vody OKC 400 NTR/HP</t>
  </si>
  <si>
    <t xml:space="preserve"> NE0004</t>
  </si>
  <si>
    <t>Sondy na TČ PE-RC 4x32 mm  +kovový adaptér pre ochranu hlavy sondy d32/40 - SPS</t>
  </si>
  <si>
    <t xml:space="preserve"> NE0013</t>
  </si>
  <si>
    <t>Sberná šachta primárného okruhu GEO1225-V FLEX200 pre 12 okruhov</t>
  </si>
  <si>
    <t xml:space="preserve"> NE0021</t>
  </si>
  <si>
    <t>Prejazdosť KLA (1,5 t) pre kruhové sberné šachty</t>
  </si>
  <si>
    <t xml:space="preserve"> NE0010</t>
  </si>
  <si>
    <t>NIBE F1345-60  geotermiké tepelné čerpadlo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</si>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</sst>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4" fontId="12" fillId="3" borderId="2" xfId="0" applyNumberFormat="1" applyFont="1" applyFill="1" applyBorder="1" applyAlignment="1">
      <alignment wrapText="1"/>
    </xf>
    <xf numFmtId="166" fontId="12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6" fontId="14" fillId="0" borderId="0" xfId="0" applyNumberFormat="1" applyFont="1"/>
    <xf numFmtId="166" fontId="4" fillId="0" borderId="0" xfId="0" applyNumberFormat="1" applyFont="1"/>
    <xf numFmtId="0" fontId="16" fillId="0" borderId="0" xfId="0" applyFont="1"/>
    <xf numFmtId="0" fontId="17" fillId="0" borderId="94" xfId="0" applyFont="1" applyBorder="1"/>
    <xf numFmtId="166" fontId="17" fillId="0" borderId="94" xfId="0" applyNumberFormat="1" applyFont="1" applyBorder="1"/>
    <xf numFmtId="164" fontId="17" fillId="0" borderId="94" xfId="0" applyNumberFormat="1" applyFont="1" applyBorder="1"/>
    <xf numFmtId="0" fontId="18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/>
  </sheetViews>
  <sheetFormatPr defaultColWidth="0" defaultRowHeight="15"/>
  <cols>
    <col min="1" max="1" width="35.5703125" customWidth="1"/>
    <col min="2" max="3" width="15.5703125" customWidth="1"/>
    <col min="4" max="6" width="8.5703125" customWidth="1"/>
    <col min="7" max="7" width="15.5703125" customWidth="1"/>
    <col min="8" max="8" width="3.5703125" customWidth="1"/>
    <col min="9" max="26" width="0" hidden="1" customWidth="1"/>
    <col min="27" max="16384" width="8.8554687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200" t="s">
        <v>1</v>
      </c>
      <c r="B3" s="200"/>
      <c r="C3" s="200"/>
      <c r="D3" s="200"/>
      <c r="E3" s="200"/>
      <c r="F3" s="7" t="s">
        <v>3</v>
      </c>
      <c r="G3" s="7" t="s">
        <v>4</v>
      </c>
    </row>
    <row r="4" spans="1:26">
      <c r="A4" s="200"/>
      <c r="B4" s="200"/>
      <c r="C4" s="200"/>
      <c r="D4" s="200"/>
      <c r="E4" s="200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61" t="s">
        <v>12</v>
      </c>
      <c r="B7" s="67">
        <f>'SO 5805'!I117-Rekapitulácia!D7</f>
        <v>0</v>
      </c>
      <c r="C7" s="67">
        <f>'Kryci_list 5805'!J26</f>
        <v>0</v>
      </c>
      <c r="D7" s="67">
        <v>0</v>
      </c>
      <c r="E7" s="67">
        <f>'Kryci_list 5805'!J17</f>
        <v>0</v>
      </c>
      <c r="F7" s="67">
        <v>0</v>
      </c>
      <c r="G7" s="67">
        <f>B7+C7+D7+E7+F7</f>
        <v>0</v>
      </c>
      <c r="K7">
        <f>'SO 5805'!K117</f>
        <v>0</v>
      </c>
      <c r="Q7">
        <v>30.126000000000001</v>
      </c>
    </row>
    <row r="8" spans="1:26">
      <c r="A8" s="193" t="s">
        <v>292</v>
      </c>
      <c r="B8" s="194">
        <f>SUM(B7:B7)</f>
        <v>0</v>
      </c>
      <c r="C8" s="194">
        <f>SUM(C7:C7)</f>
        <v>0</v>
      </c>
      <c r="D8" s="194">
        <f>SUM(D7:D7)</f>
        <v>0</v>
      </c>
      <c r="E8" s="194">
        <f>SUM(E7:E7)</f>
        <v>0</v>
      </c>
      <c r="F8" s="194">
        <f>SUM(F7:F7)</f>
        <v>0</v>
      </c>
      <c r="G8" s="194">
        <f>SUM(G7:G7)-SUM(Z7:Z7)</f>
        <v>0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>
      <c r="A9" s="191" t="s">
        <v>293</v>
      </c>
      <c r="B9" s="192">
        <f>G8-SUM(Rekapitulácia!K7:'Rekapitulácia'!K7)*1</f>
        <v>0</v>
      </c>
      <c r="C9" s="192"/>
      <c r="D9" s="192"/>
      <c r="E9" s="192"/>
      <c r="F9" s="192"/>
      <c r="G9" s="192">
        <f>ROUND(((ROUND(B9,2)*20)/100),2)*1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>
      <c r="A10" s="5" t="s">
        <v>294</v>
      </c>
      <c r="B10" s="189">
        <f>(G8-B9)</f>
        <v>0</v>
      </c>
      <c r="C10" s="189"/>
      <c r="D10" s="189"/>
      <c r="E10" s="189"/>
      <c r="F10" s="189"/>
      <c r="G10" s="189">
        <f>ROUND(((ROUND(B10,2)*0)/100),2)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>
      <c r="A11" s="5" t="s">
        <v>295</v>
      </c>
      <c r="B11" s="189"/>
      <c r="C11" s="189"/>
      <c r="D11" s="189"/>
      <c r="E11" s="189"/>
      <c r="F11" s="189"/>
      <c r="G11" s="189">
        <f>SUM(G8:G10)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>
      <c r="A12" s="10"/>
      <c r="B12" s="190"/>
      <c r="C12" s="190"/>
      <c r="D12" s="190"/>
      <c r="E12" s="190"/>
      <c r="F12" s="190"/>
      <c r="G12" s="190"/>
    </row>
    <row r="13" spans="1:26">
      <c r="A13" s="10"/>
      <c r="B13" s="190"/>
      <c r="C13" s="190"/>
      <c r="D13" s="190"/>
      <c r="E13" s="190"/>
      <c r="F13" s="190"/>
      <c r="G13" s="190"/>
    </row>
    <row r="14" spans="1:26">
      <c r="A14" s="10"/>
      <c r="B14" s="190"/>
      <c r="C14" s="190"/>
      <c r="D14" s="190"/>
      <c r="E14" s="190"/>
      <c r="F14" s="190"/>
      <c r="G14" s="190"/>
    </row>
    <row r="15" spans="1:26">
      <c r="A15" s="10"/>
      <c r="B15" s="190"/>
      <c r="C15" s="190"/>
      <c r="D15" s="190"/>
      <c r="E15" s="190"/>
      <c r="F15" s="190"/>
      <c r="G15" s="190"/>
    </row>
    <row r="16" spans="1:26">
      <c r="A16" s="10"/>
      <c r="B16" s="190"/>
      <c r="C16" s="190"/>
      <c r="D16" s="190"/>
      <c r="E16" s="190"/>
      <c r="F16" s="190"/>
      <c r="G16" s="190"/>
    </row>
    <row r="17" spans="1:7">
      <c r="A17" s="10"/>
      <c r="B17" s="190"/>
      <c r="C17" s="190"/>
      <c r="D17" s="190"/>
      <c r="E17" s="190"/>
      <c r="F17" s="190"/>
      <c r="G17" s="190"/>
    </row>
    <row r="18" spans="1:7">
      <c r="A18" s="10"/>
      <c r="B18" s="190"/>
      <c r="C18" s="190"/>
      <c r="D18" s="190"/>
      <c r="E18" s="190"/>
      <c r="F18" s="190"/>
      <c r="G18" s="190"/>
    </row>
    <row r="19" spans="1:7">
      <c r="A19" s="10"/>
      <c r="B19" s="190"/>
      <c r="C19" s="190"/>
      <c r="D19" s="190"/>
      <c r="E19" s="190"/>
      <c r="F19" s="190"/>
      <c r="G19" s="190"/>
    </row>
    <row r="20" spans="1:7">
      <c r="A20" s="10"/>
      <c r="B20" s="190"/>
      <c r="C20" s="190"/>
      <c r="D20" s="190"/>
      <c r="E20" s="190"/>
      <c r="F20" s="190"/>
      <c r="G20" s="190"/>
    </row>
    <row r="21" spans="1:7">
      <c r="A21" s="10"/>
      <c r="B21" s="190"/>
      <c r="C21" s="190"/>
      <c r="D21" s="190"/>
      <c r="E21" s="190"/>
      <c r="F21" s="190"/>
      <c r="G21" s="190"/>
    </row>
    <row r="22" spans="1:7">
      <c r="A22" s="10"/>
      <c r="B22" s="190"/>
      <c r="C22" s="190"/>
      <c r="D22" s="190"/>
      <c r="E22" s="190"/>
      <c r="F22" s="190"/>
      <c r="G22" s="190"/>
    </row>
    <row r="23" spans="1:7">
      <c r="A23" s="10"/>
      <c r="B23" s="190"/>
      <c r="C23" s="190"/>
      <c r="D23" s="190"/>
      <c r="E23" s="190"/>
      <c r="F23" s="190"/>
      <c r="G23" s="190"/>
    </row>
    <row r="24" spans="1:7">
      <c r="A24" s="10"/>
      <c r="B24" s="190"/>
      <c r="C24" s="190"/>
      <c r="D24" s="190"/>
      <c r="E24" s="190"/>
      <c r="F24" s="190"/>
      <c r="G24" s="190"/>
    </row>
    <row r="25" spans="1:7">
      <c r="A25" s="10"/>
      <c r="B25" s="190"/>
      <c r="C25" s="190"/>
      <c r="D25" s="190"/>
      <c r="E25" s="190"/>
      <c r="F25" s="190"/>
      <c r="G25" s="190"/>
    </row>
    <row r="26" spans="1:7">
      <c r="A26" s="10"/>
      <c r="B26" s="190"/>
      <c r="C26" s="190"/>
      <c r="D26" s="190"/>
      <c r="E26" s="190"/>
      <c r="F26" s="190"/>
      <c r="G26" s="190"/>
    </row>
    <row r="27" spans="1:7">
      <c r="A27" s="10"/>
      <c r="B27" s="190"/>
      <c r="C27" s="190"/>
      <c r="D27" s="190"/>
      <c r="E27" s="190"/>
      <c r="F27" s="190"/>
      <c r="G27" s="190"/>
    </row>
    <row r="28" spans="1:7">
      <c r="A28" s="10"/>
      <c r="B28" s="190"/>
      <c r="C28" s="190"/>
      <c r="D28" s="190"/>
      <c r="E28" s="190"/>
      <c r="F28" s="190"/>
      <c r="G28" s="190"/>
    </row>
    <row r="29" spans="1:7">
      <c r="A29" s="10"/>
      <c r="B29" s="190"/>
      <c r="C29" s="190"/>
      <c r="D29" s="190"/>
      <c r="E29" s="190"/>
      <c r="F29" s="190"/>
      <c r="G29" s="190"/>
    </row>
    <row r="30" spans="1:7">
      <c r="A30" s="10"/>
      <c r="B30" s="190"/>
      <c r="C30" s="190"/>
      <c r="D30" s="190"/>
      <c r="E30" s="190"/>
      <c r="F30" s="190"/>
      <c r="G30" s="190"/>
    </row>
    <row r="31" spans="1:7">
      <c r="A31" s="10"/>
      <c r="B31" s="190"/>
      <c r="C31" s="190"/>
      <c r="D31" s="190"/>
      <c r="E31" s="190"/>
      <c r="F31" s="190"/>
      <c r="G31" s="190"/>
    </row>
    <row r="32" spans="1:7">
      <c r="A32" s="10"/>
      <c r="B32" s="190"/>
      <c r="C32" s="190"/>
      <c r="D32" s="190"/>
      <c r="E32" s="190"/>
      <c r="F32" s="190"/>
      <c r="G32" s="190"/>
    </row>
    <row r="33" spans="1:7">
      <c r="A33" s="10"/>
      <c r="B33" s="190"/>
      <c r="C33" s="190"/>
      <c r="D33" s="190"/>
      <c r="E33" s="190"/>
      <c r="F33" s="190"/>
      <c r="G33" s="190"/>
    </row>
    <row r="34" spans="1:7">
      <c r="A34" s="1"/>
      <c r="B34" s="141"/>
      <c r="C34" s="141"/>
      <c r="D34" s="141"/>
      <c r="E34" s="141"/>
      <c r="F34" s="141"/>
      <c r="G34" s="141"/>
    </row>
    <row r="35" spans="1:7">
      <c r="A35" s="1"/>
      <c r="B35" s="141"/>
      <c r="C35" s="141"/>
      <c r="D35" s="141"/>
      <c r="E35" s="141"/>
      <c r="F35" s="141"/>
      <c r="G35" s="141"/>
    </row>
    <row r="36" spans="1:7">
      <c r="A36" s="1"/>
      <c r="B36" s="141"/>
      <c r="C36" s="141"/>
      <c r="D36" s="141"/>
      <c r="E36" s="141"/>
      <c r="F36" s="141"/>
      <c r="G36" s="141"/>
    </row>
    <row r="37" spans="1:7">
      <c r="A37" s="1"/>
      <c r="B37" s="141"/>
      <c r="C37" s="141"/>
      <c r="D37" s="141"/>
      <c r="E37" s="141"/>
      <c r="F37" s="141"/>
      <c r="G37" s="141"/>
    </row>
    <row r="38" spans="1:7">
      <c r="A38" s="1"/>
      <c r="B38" s="141"/>
      <c r="C38" s="141"/>
      <c r="D38" s="141"/>
      <c r="E38" s="141"/>
      <c r="F38" s="141"/>
      <c r="G38" s="141"/>
    </row>
    <row r="39" spans="1:7">
      <c r="A39" s="1"/>
      <c r="B39" s="141"/>
      <c r="C39" s="141"/>
      <c r="D39" s="141"/>
      <c r="E39" s="141"/>
      <c r="F39" s="141"/>
      <c r="G39" s="141"/>
    </row>
    <row r="40" spans="1:7">
      <c r="A40" s="1"/>
      <c r="B40" s="141"/>
      <c r="C40" s="141"/>
      <c r="D40" s="141"/>
      <c r="E40" s="141"/>
      <c r="F40" s="141"/>
      <c r="G40" s="141"/>
    </row>
    <row r="41" spans="1:7">
      <c r="A41" s="1"/>
      <c r="B41" s="141"/>
      <c r="C41" s="141"/>
      <c r="D41" s="141"/>
      <c r="E41" s="141"/>
      <c r="F41" s="141"/>
      <c r="G41" s="141"/>
    </row>
    <row r="42" spans="1:7">
      <c r="A42" s="1"/>
      <c r="B42" s="141"/>
      <c r="C42" s="141"/>
      <c r="D42" s="141"/>
      <c r="E42" s="141"/>
      <c r="F42" s="141"/>
      <c r="G42" s="141"/>
    </row>
    <row r="43" spans="1:7">
      <c r="A43" s="1"/>
      <c r="B43" s="141"/>
      <c r="C43" s="141"/>
      <c r="D43" s="141"/>
      <c r="E43" s="141"/>
      <c r="F43" s="141"/>
      <c r="G43" s="141"/>
    </row>
    <row r="44" spans="1:7">
      <c r="A44" s="1"/>
      <c r="B44" s="141"/>
      <c r="C44" s="141"/>
      <c r="D44" s="141"/>
      <c r="E44" s="141"/>
      <c r="F44" s="141"/>
      <c r="G44" s="141"/>
    </row>
    <row r="45" spans="1:7">
      <c r="A45" s="1"/>
      <c r="B45" s="141"/>
      <c r="C45" s="141"/>
      <c r="D45" s="141"/>
      <c r="E45" s="141"/>
      <c r="F45" s="141"/>
      <c r="G45" s="141"/>
    </row>
    <row r="46" spans="1:7">
      <c r="A46" s="1"/>
      <c r="B46" s="141"/>
      <c r="C46" s="141"/>
      <c r="D46" s="141"/>
      <c r="E46" s="141"/>
      <c r="F46" s="141"/>
      <c r="G46" s="141"/>
    </row>
    <row r="47" spans="1:7">
      <c r="A47" s="1"/>
      <c r="B47" s="141"/>
      <c r="C47" s="141"/>
      <c r="D47" s="141"/>
      <c r="E47" s="141"/>
      <c r="F47" s="141"/>
      <c r="G47" s="141"/>
    </row>
    <row r="48" spans="1:7">
      <c r="A48" s="1"/>
      <c r="B48" s="141"/>
      <c r="C48" s="141"/>
      <c r="D48" s="141"/>
      <c r="E48" s="141"/>
      <c r="F48" s="141"/>
      <c r="G48" s="141"/>
    </row>
    <row r="49" spans="1:7">
      <c r="A49" s="1"/>
      <c r="B49" s="141"/>
      <c r="C49" s="141"/>
      <c r="D49" s="141"/>
      <c r="E49" s="141"/>
      <c r="F49" s="141"/>
      <c r="G49" s="141"/>
    </row>
    <row r="50" spans="1:7">
      <c r="A50" s="1"/>
      <c r="B50" s="141"/>
      <c r="C50" s="141"/>
      <c r="D50" s="141"/>
      <c r="E50" s="141"/>
      <c r="F50" s="141"/>
      <c r="G50" s="141"/>
    </row>
    <row r="51" spans="1:7">
      <c r="B51" s="188"/>
      <c r="C51" s="188"/>
      <c r="D51" s="188"/>
      <c r="E51" s="188"/>
      <c r="F51" s="188"/>
      <c r="G51" s="188"/>
    </row>
    <row r="52" spans="1:7">
      <c r="B52" s="188"/>
      <c r="C52" s="188"/>
      <c r="D52" s="188"/>
      <c r="E52" s="188"/>
      <c r="F52" s="188"/>
      <c r="G52" s="188"/>
    </row>
    <row r="53" spans="1:7">
      <c r="B53" s="188"/>
      <c r="C53" s="188"/>
      <c r="D53" s="188"/>
      <c r="E53" s="188"/>
      <c r="F53" s="188"/>
      <c r="G53" s="188"/>
    </row>
    <row r="54" spans="1:7">
      <c r="B54" s="188"/>
      <c r="C54" s="188"/>
      <c r="D54" s="188"/>
      <c r="E54" s="188"/>
      <c r="F54" s="188"/>
      <c r="G54" s="188"/>
    </row>
    <row r="55" spans="1:7">
      <c r="B55" s="188"/>
      <c r="C55" s="188"/>
      <c r="D55" s="188"/>
      <c r="E55" s="188"/>
      <c r="F55" s="188"/>
      <c r="G55" s="188"/>
    </row>
    <row r="56" spans="1:7">
      <c r="B56" s="188"/>
      <c r="C56" s="188"/>
      <c r="D56" s="188"/>
      <c r="E56" s="188"/>
      <c r="F56" s="188"/>
      <c r="G56" s="188"/>
    </row>
    <row r="57" spans="1:7">
      <c r="B57" s="188"/>
      <c r="C57" s="188"/>
      <c r="D57" s="188"/>
      <c r="E57" s="188"/>
      <c r="F57" s="188"/>
      <c r="G57" s="188"/>
    </row>
    <row r="58" spans="1:7">
      <c r="B58" s="188"/>
      <c r="C58" s="188"/>
      <c r="D58" s="188"/>
      <c r="E58" s="188"/>
      <c r="F58" s="188"/>
      <c r="G58" s="188"/>
    </row>
    <row r="59" spans="1:7">
      <c r="B59" s="188"/>
      <c r="C59" s="188"/>
      <c r="D59" s="188"/>
      <c r="E59" s="188"/>
      <c r="F59" s="188"/>
      <c r="G59" s="188"/>
    </row>
    <row r="60" spans="1:7">
      <c r="B60" s="188"/>
      <c r="C60" s="188"/>
      <c r="D60" s="188"/>
      <c r="E60" s="188"/>
      <c r="F60" s="188"/>
      <c r="G60" s="188"/>
    </row>
    <row r="61" spans="1:7">
      <c r="B61" s="188"/>
      <c r="C61" s="188"/>
      <c r="D61" s="188"/>
      <c r="E61" s="188"/>
      <c r="F61" s="188"/>
      <c r="G61" s="188"/>
    </row>
    <row r="62" spans="1:7">
      <c r="B62" s="188"/>
      <c r="C62" s="188"/>
      <c r="D62" s="188"/>
      <c r="E62" s="188"/>
      <c r="F62" s="188"/>
      <c r="G62" s="188"/>
    </row>
    <row r="63" spans="1:7">
      <c r="B63" s="188"/>
      <c r="C63" s="188"/>
      <c r="D63" s="188"/>
      <c r="E63" s="188"/>
      <c r="F63" s="188"/>
      <c r="G63" s="188"/>
    </row>
    <row r="64" spans="1:7">
      <c r="B64" s="188"/>
      <c r="C64" s="188"/>
      <c r="D64" s="188"/>
      <c r="E64" s="188"/>
      <c r="F64" s="188"/>
      <c r="G64" s="188"/>
    </row>
    <row r="65" spans="2:7">
      <c r="B65" s="188"/>
      <c r="C65" s="188"/>
      <c r="D65" s="188"/>
      <c r="E65" s="188"/>
      <c r="F65" s="188"/>
      <c r="G65" s="188"/>
    </row>
    <row r="66" spans="2:7">
      <c r="B66" s="188"/>
      <c r="C66" s="188"/>
      <c r="D66" s="188"/>
      <c r="E66" s="188"/>
      <c r="F66" s="188"/>
      <c r="G66" s="188"/>
    </row>
    <row r="67" spans="2:7">
      <c r="B67" s="188"/>
      <c r="C67" s="188"/>
      <c r="D67" s="188"/>
      <c r="E67" s="188"/>
      <c r="F67" s="188"/>
      <c r="G67" s="188"/>
    </row>
    <row r="68" spans="2:7">
      <c r="B68" s="188"/>
      <c r="C68" s="188"/>
      <c r="D68" s="188"/>
      <c r="E68" s="188"/>
      <c r="F68" s="188"/>
      <c r="G68" s="188"/>
    </row>
    <row r="69" spans="2:7">
      <c r="B69" s="188"/>
      <c r="C69" s="188"/>
      <c r="D69" s="188"/>
      <c r="E69" s="188"/>
      <c r="F69" s="188"/>
      <c r="G69" s="188"/>
    </row>
    <row r="70" spans="2:7">
      <c r="B70" s="188"/>
      <c r="C70" s="188"/>
      <c r="D70" s="188"/>
      <c r="E70" s="188"/>
      <c r="F70" s="188"/>
      <c r="G70" s="188"/>
    </row>
    <row r="71" spans="2:7">
      <c r="B71" s="188"/>
      <c r="C71" s="188"/>
      <c r="D71" s="188"/>
      <c r="E71" s="188"/>
      <c r="F71" s="188"/>
      <c r="G71" s="188"/>
    </row>
    <row r="72" spans="2:7">
      <c r="B72" s="188"/>
      <c r="C72" s="188"/>
      <c r="D72" s="188"/>
      <c r="E72" s="188"/>
      <c r="F72" s="188"/>
      <c r="G72" s="188"/>
    </row>
    <row r="73" spans="2:7">
      <c r="B73" s="188"/>
      <c r="C73" s="188"/>
      <c r="D73" s="188"/>
      <c r="E73" s="188"/>
      <c r="F73" s="188"/>
      <c r="G73" s="188"/>
    </row>
    <row r="74" spans="2:7">
      <c r="B74" s="188"/>
      <c r="C74" s="188"/>
      <c r="D74" s="188"/>
      <c r="E74" s="188"/>
      <c r="F74" s="188"/>
      <c r="G74" s="188"/>
    </row>
    <row r="75" spans="2:7">
      <c r="B75" s="188"/>
      <c r="C75" s="188"/>
      <c r="D75" s="188"/>
      <c r="E75" s="188"/>
      <c r="F75" s="188"/>
      <c r="G75" s="188"/>
    </row>
    <row r="76" spans="2:7">
      <c r="B76" s="188"/>
      <c r="C76" s="188"/>
      <c r="D76" s="188"/>
      <c r="E76" s="188"/>
      <c r="F76" s="188"/>
      <c r="G76" s="188"/>
    </row>
    <row r="77" spans="2:7">
      <c r="B77" s="188"/>
      <c r="C77" s="188"/>
      <c r="D77" s="188"/>
      <c r="E77" s="188"/>
      <c r="F77" s="188"/>
      <c r="G77" s="188"/>
    </row>
    <row r="78" spans="2:7">
      <c r="B78" s="188"/>
      <c r="C78" s="188"/>
      <c r="D78" s="188"/>
      <c r="E78" s="188"/>
      <c r="F78" s="188"/>
      <c r="G78" s="188"/>
    </row>
    <row r="79" spans="2:7">
      <c r="B79" s="188"/>
      <c r="C79" s="188"/>
      <c r="D79" s="188"/>
      <c r="E79" s="188"/>
      <c r="F79" s="188"/>
      <c r="G79" s="188"/>
    </row>
    <row r="80" spans="2:7">
      <c r="B80" s="188"/>
      <c r="C80" s="188"/>
      <c r="D80" s="188"/>
      <c r="E80" s="188"/>
      <c r="F80" s="188"/>
      <c r="G80" s="188"/>
    </row>
    <row r="81" spans="2:7">
      <c r="B81" s="188"/>
      <c r="C81" s="188"/>
      <c r="D81" s="188"/>
      <c r="E81" s="188"/>
      <c r="F81" s="188"/>
      <c r="G81" s="188"/>
    </row>
    <row r="82" spans="2:7">
      <c r="B82" s="188"/>
      <c r="C82" s="188"/>
      <c r="D82" s="188"/>
      <c r="E82" s="188"/>
      <c r="F82" s="188"/>
      <c r="G82" s="188"/>
    </row>
    <row r="83" spans="2:7">
      <c r="B83" s="188"/>
      <c r="C83" s="188"/>
      <c r="D83" s="188"/>
      <c r="E83" s="188"/>
      <c r="F83" s="188"/>
      <c r="G83" s="188"/>
    </row>
    <row r="84" spans="2:7">
      <c r="B84" s="188"/>
      <c r="C84" s="188"/>
      <c r="D84" s="188"/>
      <c r="E84" s="188"/>
      <c r="F84" s="188"/>
      <c r="G84" s="188"/>
    </row>
    <row r="85" spans="2:7">
      <c r="B85" s="188"/>
      <c r="C85" s="188"/>
      <c r="D85" s="188"/>
      <c r="E85" s="188"/>
      <c r="F85" s="188"/>
      <c r="G85" s="188"/>
    </row>
    <row r="86" spans="2:7">
      <c r="B86" s="188"/>
      <c r="C86" s="188"/>
      <c r="D86" s="188"/>
      <c r="E86" s="188"/>
      <c r="F86" s="188"/>
      <c r="G86" s="188"/>
    </row>
    <row r="87" spans="2:7">
      <c r="B87" s="188"/>
      <c r="C87" s="188"/>
      <c r="D87" s="188"/>
      <c r="E87" s="188"/>
      <c r="F87" s="188"/>
      <c r="G87" s="188"/>
    </row>
    <row r="88" spans="2:7">
      <c r="B88" s="188"/>
      <c r="C88" s="188"/>
      <c r="D88" s="188"/>
      <c r="E88" s="188"/>
      <c r="F88" s="188"/>
      <c r="G88" s="188"/>
    </row>
    <row r="89" spans="2:7">
      <c r="B89" s="188"/>
      <c r="C89" s="188"/>
      <c r="D89" s="188"/>
      <c r="E89" s="188"/>
      <c r="F89" s="188"/>
      <c r="G89" s="188"/>
    </row>
    <row r="90" spans="2:7">
      <c r="B90" s="188"/>
      <c r="C90" s="188"/>
      <c r="D90" s="188"/>
      <c r="E90" s="188"/>
      <c r="F90" s="188"/>
      <c r="G90" s="188"/>
    </row>
    <row r="91" spans="2:7">
      <c r="B91" s="188"/>
      <c r="C91" s="188"/>
      <c r="D91" s="188"/>
      <c r="E91" s="188"/>
      <c r="F91" s="188"/>
      <c r="G91" s="188"/>
    </row>
    <row r="92" spans="2:7">
      <c r="B92" s="188"/>
      <c r="C92" s="188"/>
      <c r="D92" s="188"/>
      <c r="E92" s="188"/>
      <c r="F92" s="188"/>
      <c r="G92" s="188"/>
    </row>
    <row r="93" spans="2:7">
      <c r="B93" s="188"/>
      <c r="C93" s="188"/>
      <c r="D93" s="188"/>
      <c r="E93" s="188"/>
      <c r="F93" s="188"/>
      <c r="G93" s="188"/>
    </row>
    <row r="94" spans="2:7">
      <c r="B94" s="188"/>
      <c r="C94" s="188"/>
      <c r="D94" s="188"/>
      <c r="E94" s="188"/>
      <c r="F94" s="188"/>
      <c r="G94" s="188"/>
    </row>
    <row r="95" spans="2:7">
      <c r="B95" s="188"/>
      <c r="C95" s="188"/>
      <c r="D95" s="188"/>
      <c r="E95" s="188"/>
      <c r="F95" s="188"/>
      <c r="G95" s="188"/>
    </row>
    <row r="96" spans="2:7">
      <c r="B96" s="188"/>
      <c r="C96" s="188"/>
      <c r="D96" s="188"/>
      <c r="E96" s="188"/>
      <c r="F96" s="188"/>
      <c r="G96" s="188"/>
    </row>
    <row r="97" spans="2:7">
      <c r="B97" s="188"/>
      <c r="C97" s="188"/>
      <c r="D97" s="188"/>
      <c r="E97" s="188"/>
      <c r="F97" s="188"/>
      <c r="G97" s="188"/>
    </row>
    <row r="98" spans="2:7">
      <c r="B98" s="188"/>
      <c r="C98" s="188"/>
      <c r="D98" s="188"/>
      <c r="E98" s="188"/>
      <c r="F98" s="188"/>
      <c r="G98" s="188"/>
    </row>
    <row r="99" spans="2:7">
      <c r="B99" s="188"/>
      <c r="C99" s="188"/>
      <c r="D99" s="188"/>
      <c r="E99" s="188"/>
      <c r="F99" s="188"/>
      <c r="G99" s="188"/>
    </row>
    <row r="100" spans="2:7">
      <c r="B100" s="188"/>
      <c r="C100" s="188"/>
      <c r="D100" s="188"/>
      <c r="E100" s="188"/>
      <c r="F100" s="188"/>
      <c r="G100" s="188"/>
    </row>
    <row r="101" spans="2:7">
      <c r="B101" s="188"/>
      <c r="C101" s="188"/>
      <c r="D101" s="188"/>
      <c r="E101" s="188"/>
      <c r="F101" s="188"/>
      <c r="G101" s="188"/>
    </row>
    <row r="102" spans="2:7">
      <c r="B102" s="188"/>
      <c r="C102" s="188"/>
      <c r="D102" s="188"/>
      <c r="E102" s="188"/>
      <c r="F102" s="188"/>
      <c r="G102" s="188"/>
    </row>
    <row r="103" spans="2:7">
      <c r="B103" s="188"/>
      <c r="C103" s="188"/>
      <c r="D103" s="188"/>
      <c r="E103" s="188"/>
      <c r="F103" s="188"/>
      <c r="G103" s="188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workbookViewId="0"/>
  </sheetViews>
  <sheetFormatPr defaultColWidth="0" defaultRowHeight="1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  <col min="27" max="27" width="8.85546875" customWidth="1"/>
    <col min="28" max="16384" width="8.85546875" hidden="1"/>
  </cols>
  <sheetData>
    <row r="1" spans="1:23" ht="27.95" customHeight="1" thickBot="1">
      <c r="A1" s="3"/>
      <c r="B1" s="13"/>
      <c r="C1" s="13"/>
      <c r="D1" s="13"/>
      <c r="E1" s="13"/>
      <c r="F1" s="14" t="s">
        <v>296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201" t="s">
        <v>1</v>
      </c>
      <c r="C2" s="202"/>
      <c r="D2" s="202"/>
      <c r="E2" s="202"/>
      <c r="F2" s="202"/>
      <c r="G2" s="202"/>
      <c r="H2" s="202"/>
      <c r="I2" s="202"/>
      <c r="J2" s="203"/>
    </row>
    <row r="3" spans="1:23" ht="18" customHeight="1">
      <c r="A3" s="12"/>
      <c r="B3" s="22"/>
      <c r="C3" s="19"/>
      <c r="D3" s="16"/>
      <c r="E3" s="16"/>
      <c r="F3" s="16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>
      <c r="A6" s="12"/>
      <c r="B6" s="204" t="s">
        <v>21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>
      <c r="A8" s="12"/>
      <c r="B8" s="207" t="s">
        <v>22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>
      <c r="A10" s="12"/>
      <c r="B10" s="207" t="s">
        <v>23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2" t="s">
        <v>26</v>
      </c>
      <c r="C15" s="83" t="s">
        <v>6</v>
      </c>
      <c r="D15" s="83" t="s">
        <v>55</v>
      </c>
      <c r="E15" s="84" t="s">
        <v>56</v>
      </c>
      <c r="F15" s="98" t="s">
        <v>57</v>
      </c>
      <c r="G15" s="50" t="s">
        <v>32</v>
      </c>
      <c r="H15" s="53" t="s">
        <v>33</v>
      </c>
      <c r="I15" s="97"/>
      <c r="J15" s="47"/>
    </row>
    <row r="16" spans="1:23" ht="18" customHeight="1">
      <c r="A16" s="12"/>
      <c r="B16" s="85">
        <v>1</v>
      </c>
      <c r="C16" s="86" t="s">
        <v>27</v>
      </c>
      <c r="D16" s="87">
        <f>'Kryci_list 5805'!D16</f>
        <v>0</v>
      </c>
      <c r="E16" s="88">
        <f>'Kryci_list 5805'!E16</f>
        <v>0</v>
      </c>
      <c r="F16" s="99">
        <f>'Kryci_list 5805'!F16</f>
        <v>0</v>
      </c>
      <c r="G16" s="51">
        <v>6</v>
      </c>
      <c r="H16" s="108" t="s">
        <v>34</v>
      </c>
      <c r="I16" s="119"/>
      <c r="J16" s="111">
        <f>Rekapitulácia!F8</f>
        <v>0</v>
      </c>
    </row>
    <row r="17" spans="1:10" ht="18" customHeight="1">
      <c r="A17" s="12"/>
      <c r="B17" s="58">
        <v>2</v>
      </c>
      <c r="C17" s="62" t="s">
        <v>28</v>
      </c>
      <c r="D17" s="68">
        <f>'Kryci_list 5805'!D17</f>
        <v>0</v>
      </c>
      <c r="E17" s="66">
        <f>'Kryci_list 5805'!E17</f>
        <v>0</v>
      </c>
      <c r="F17" s="71">
        <f>'Kryci_list 5805'!F17</f>
        <v>0</v>
      </c>
      <c r="G17" s="52">
        <v>7</v>
      </c>
      <c r="H17" s="109" t="s">
        <v>35</v>
      </c>
      <c r="I17" s="119"/>
      <c r="J17" s="112">
        <f>Rekapitulácia!E8</f>
        <v>0</v>
      </c>
    </row>
    <row r="18" spans="1:10" ht="18" customHeight="1">
      <c r="A18" s="12"/>
      <c r="B18" s="59">
        <v>3</v>
      </c>
      <c r="C18" s="63" t="s">
        <v>29</v>
      </c>
      <c r="D18" s="69">
        <f>'Kryci_list 5805'!D18</f>
        <v>0</v>
      </c>
      <c r="E18" s="67">
        <f>'Kryci_list 5805'!E18</f>
        <v>0</v>
      </c>
      <c r="F18" s="72">
        <f>'Kryci_list 5805'!F18</f>
        <v>0</v>
      </c>
      <c r="G18" s="52">
        <v>8</v>
      </c>
      <c r="H18" s="109" t="s">
        <v>36</v>
      </c>
      <c r="I18" s="119"/>
      <c r="J18" s="112">
        <f>Rekapitulácia!D8</f>
        <v>0</v>
      </c>
    </row>
    <row r="19" spans="1:10" ht="18" customHeight="1">
      <c r="A19" s="12"/>
      <c r="B19" s="59">
        <v>4</v>
      </c>
      <c r="C19" s="63" t="s">
        <v>30</v>
      </c>
      <c r="D19" s="69">
        <f>'Kryci_list 5805'!D19</f>
        <v>0</v>
      </c>
      <c r="E19" s="67">
        <f>'Kryci_list 5805'!E19</f>
        <v>0</v>
      </c>
      <c r="F19" s="72">
        <f>'Kryci_list 5805'!F19</f>
        <v>0</v>
      </c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31</v>
      </c>
      <c r="D20" s="70"/>
      <c r="E20" s="92"/>
      <c r="F20" s="100">
        <f>SUM(F16:F19)</f>
        <v>0</v>
      </c>
      <c r="G20" s="52">
        <v>10</v>
      </c>
      <c r="H20" s="109" t="s">
        <v>31</v>
      </c>
      <c r="I20" s="121"/>
      <c r="J20" s="91">
        <f>SUM(J16:J19)</f>
        <v>0</v>
      </c>
    </row>
    <row r="21" spans="1:10" ht="18" customHeight="1" thickTop="1">
      <c r="A21" s="12"/>
      <c r="B21" s="56" t="s">
        <v>44</v>
      </c>
      <c r="C21" s="60" t="s">
        <v>45</v>
      </c>
      <c r="D21" s="65"/>
      <c r="E21" s="18"/>
      <c r="F21" s="90"/>
      <c r="G21" s="56" t="s">
        <v>51</v>
      </c>
      <c r="H21" s="53" t="s">
        <v>45</v>
      </c>
      <c r="I21" s="27"/>
      <c r="J21" s="122"/>
    </row>
    <row r="22" spans="1:10" ht="18" customHeight="1">
      <c r="A22" s="12"/>
      <c r="B22" s="51">
        <v>11</v>
      </c>
      <c r="C22" s="54" t="s">
        <v>46</v>
      </c>
      <c r="D22" s="78"/>
      <c r="E22" s="81"/>
      <c r="F22" s="71">
        <f>'Kryci_list 5805'!F22</f>
        <v>0</v>
      </c>
      <c r="G22" s="51">
        <v>16</v>
      </c>
      <c r="H22" s="108" t="s">
        <v>52</v>
      </c>
      <c r="I22" s="119"/>
      <c r="J22" s="111">
        <f>'Kryci_list 5805'!J22</f>
        <v>0</v>
      </c>
    </row>
    <row r="23" spans="1:10" ht="18" customHeight="1">
      <c r="A23" s="12"/>
      <c r="B23" s="52">
        <v>12</v>
      </c>
      <c r="C23" s="55" t="s">
        <v>47</v>
      </c>
      <c r="D23" s="57"/>
      <c r="E23" s="81"/>
      <c r="F23" s="72">
        <f>'Kryci_list 5805'!F23</f>
        <v>0</v>
      </c>
      <c r="G23" s="52">
        <v>17</v>
      </c>
      <c r="H23" s="109" t="s">
        <v>53</v>
      </c>
      <c r="I23" s="119"/>
      <c r="J23" s="112">
        <f>'Kryci_list 5805'!J23</f>
        <v>0</v>
      </c>
    </row>
    <row r="24" spans="1:10" ht="18" customHeight="1">
      <c r="A24" s="12"/>
      <c r="B24" s="52">
        <v>13</v>
      </c>
      <c r="C24" s="55" t="s">
        <v>48</v>
      </c>
      <c r="D24" s="57"/>
      <c r="E24" s="81"/>
      <c r="F24" s="72">
        <f>'Kryci_list 5805'!F24</f>
        <v>0</v>
      </c>
      <c r="G24" s="52">
        <v>18</v>
      </c>
      <c r="H24" s="109" t="s">
        <v>54</v>
      </c>
      <c r="I24" s="119"/>
      <c r="J24" s="112">
        <f>'Kryci_list 5805'!J24</f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2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31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60</v>
      </c>
      <c r="D27" s="126"/>
      <c r="E27" s="94"/>
      <c r="F27" s="28"/>
      <c r="G27" s="102" t="s">
        <v>37</v>
      </c>
      <c r="H27" s="96" t="s">
        <v>38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39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40</v>
      </c>
      <c r="I29" s="115">
        <f>Rekapitulácia!B9</f>
        <v>0</v>
      </c>
      <c r="J29" s="111">
        <f>ROUND(((ROUND(I29,2)*20)/100),2)*1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41</v>
      </c>
      <c r="I30" s="80">
        <f>Rekapitulácia!B10</f>
        <v>0</v>
      </c>
      <c r="J30" s="112">
        <f>ROUND(((ROUND(I30,2)*0)/100),2)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52">
        <v>24</v>
      </c>
      <c r="H31" s="109" t="s">
        <v>42</v>
      </c>
      <c r="I31" s="26"/>
      <c r="J31" s="199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195" t="s">
        <v>43</v>
      </c>
      <c r="H32" s="196"/>
      <c r="I32" s="197"/>
      <c r="J32" s="198"/>
    </row>
    <row r="33" spans="1:10" ht="18" customHeight="1" thickTop="1">
      <c r="A33" s="12"/>
      <c r="B33" s="93"/>
      <c r="C33" s="94"/>
      <c r="D33" s="131" t="s">
        <v>58</v>
      </c>
      <c r="E33" s="77"/>
      <c r="F33" s="77"/>
      <c r="G33" s="15"/>
      <c r="H33" s="131" t="s">
        <v>59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workbookViewId="0"/>
  </sheetViews>
  <sheetFormatPr defaultColWidth="0" defaultRowHeight="15"/>
  <cols>
    <col min="1" max="1" width="1.5703125" customWidth="1"/>
    <col min="2" max="2" width="3.5703125" customWidth="1"/>
    <col min="3" max="3" width="4.5703125" customWidth="1"/>
    <col min="4" max="6" width="10.5703125" customWidth="1"/>
    <col min="7" max="7" width="3.5703125" customWidth="1"/>
    <col min="8" max="8" width="19.5703125" customWidth="1"/>
    <col min="9" max="10" width="10.5703125" customWidth="1"/>
    <col min="11" max="26" width="0" hidden="1" customWidth="1"/>
    <col min="27" max="27" width="8.85546875" customWidth="1"/>
    <col min="28" max="16384" width="8.85546875" hidden="1"/>
  </cols>
  <sheetData>
    <row r="1" spans="1:23" ht="27.9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>
      <c r="A3" s="12"/>
      <c r="B3" s="33" t="s">
        <v>15</v>
      </c>
      <c r="C3" s="34"/>
      <c r="D3" s="35"/>
      <c r="E3" s="35"/>
      <c r="F3" s="35"/>
      <c r="G3" s="16"/>
      <c r="H3" s="16"/>
      <c r="I3" s="36" t="s">
        <v>14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 t="s">
        <v>20</v>
      </c>
    </row>
    <row r="6" spans="1:23" ht="20.100000000000001" customHeight="1" thickTop="1">
      <c r="A6" s="12"/>
      <c r="B6" s="204" t="s">
        <v>21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>
      <c r="A7" s="12"/>
      <c r="B7" s="48" t="s">
        <v>24</v>
      </c>
      <c r="C7" s="41"/>
      <c r="D7" s="17"/>
      <c r="E7" s="17"/>
      <c r="F7" s="17"/>
      <c r="G7" s="49" t="s">
        <v>25</v>
      </c>
      <c r="H7" s="17"/>
      <c r="I7" s="27"/>
      <c r="J7" s="42"/>
    </row>
    <row r="8" spans="1:23" ht="20.100000000000001" customHeight="1">
      <c r="A8" s="12"/>
      <c r="B8" s="207" t="s">
        <v>22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20.100000000000001" customHeight="1">
      <c r="A10" s="12"/>
      <c r="B10" s="207" t="s">
        <v>23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2" t="s">
        <v>26</v>
      </c>
      <c r="C15" s="83" t="s">
        <v>6</v>
      </c>
      <c r="D15" s="83" t="s">
        <v>55</v>
      </c>
      <c r="E15" s="84" t="s">
        <v>56</v>
      </c>
      <c r="F15" s="98" t="s">
        <v>57</v>
      </c>
      <c r="G15" s="50" t="s">
        <v>32</v>
      </c>
      <c r="H15" s="53" t="s">
        <v>33</v>
      </c>
      <c r="I15" s="97"/>
      <c r="J15" s="47"/>
    </row>
    <row r="16" spans="1:23" ht="18" customHeight="1">
      <c r="A16" s="12"/>
      <c r="B16" s="85">
        <v>1</v>
      </c>
      <c r="C16" s="86" t="s">
        <v>27</v>
      </c>
      <c r="D16" s="87"/>
      <c r="E16" s="88"/>
      <c r="F16" s="99"/>
      <c r="G16" s="51">
        <v>6</v>
      </c>
      <c r="H16" s="108" t="s">
        <v>34</v>
      </c>
      <c r="I16" s="119"/>
      <c r="J16" s="111">
        <v>0</v>
      </c>
    </row>
    <row r="17" spans="1:26" ht="18" customHeight="1">
      <c r="A17" s="12"/>
      <c r="B17" s="58">
        <v>2</v>
      </c>
      <c r="C17" s="62" t="s">
        <v>28</v>
      </c>
      <c r="D17" s="68">
        <f>'Rekap 5805'!B12</f>
        <v>0</v>
      </c>
      <c r="E17" s="66">
        <f>'Rekap 5805'!C12</f>
        <v>0</v>
      </c>
      <c r="F17" s="71">
        <f>'Rekap 5805'!D12</f>
        <v>0</v>
      </c>
      <c r="G17" s="52">
        <v>7</v>
      </c>
      <c r="H17" s="109" t="s">
        <v>35</v>
      </c>
      <c r="I17" s="119"/>
      <c r="J17" s="112">
        <f>'SO 5805'!Z117</f>
        <v>0</v>
      </c>
    </row>
    <row r="18" spans="1:26" ht="18" customHeight="1">
      <c r="A18" s="12"/>
      <c r="B18" s="59">
        <v>3</v>
      </c>
      <c r="C18" s="63" t="s">
        <v>29</v>
      </c>
      <c r="D18" s="69"/>
      <c r="E18" s="67"/>
      <c r="F18" s="72"/>
      <c r="G18" s="52">
        <v>8</v>
      </c>
      <c r="H18" s="109" t="s">
        <v>36</v>
      </c>
      <c r="I18" s="119"/>
      <c r="J18" s="112">
        <v>0</v>
      </c>
    </row>
    <row r="19" spans="1:26" ht="18" customHeight="1">
      <c r="A19" s="12"/>
      <c r="B19" s="59">
        <v>4</v>
      </c>
      <c r="C19" s="63" t="s">
        <v>30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>
      <c r="A20" s="12"/>
      <c r="B20" s="59">
        <v>5</v>
      </c>
      <c r="C20" s="64" t="s">
        <v>31</v>
      </c>
      <c r="D20" s="70"/>
      <c r="E20" s="92"/>
      <c r="F20" s="100">
        <f>SUM(F16:F19)</f>
        <v>0</v>
      </c>
      <c r="G20" s="52">
        <v>10</v>
      </c>
      <c r="H20" s="109" t="s">
        <v>31</v>
      </c>
      <c r="I20" s="121"/>
      <c r="J20" s="91">
        <f>SUM(J16:J19)</f>
        <v>0</v>
      </c>
    </row>
    <row r="21" spans="1:26" ht="18" customHeight="1" thickTop="1">
      <c r="A21" s="12"/>
      <c r="B21" s="56" t="s">
        <v>44</v>
      </c>
      <c r="C21" s="60" t="s">
        <v>45</v>
      </c>
      <c r="D21" s="65"/>
      <c r="E21" s="18"/>
      <c r="F21" s="90"/>
      <c r="G21" s="56" t="s">
        <v>51</v>
      </c>
      <c r="H21" s="53" t="s">
        <v>45</v>
      </c>
      <c r="I21" s="27"/>
      <c r="J21" s="122"/>
    </row>
    <row r="22" spans="1:26" ht="18" customHeight="1">
      <c r="A22" s="12"/>
      <c r="B22" s="51">
        <v>11</v>
      </c>
      <c r="C22" s="54" t="s">
        <v>46</v>
      </c>
      <c r="D22" s="78"/>
      <c r="E22" s="80" t="s">
        <v>49</v>
      </c>
      <c r="F22" s="71">
        <f>((F16*U22*0)+(F17*V22*0)+(F18*W22*0))/100</f>
        <v>0</v>
      </c>
      <c r="G22" s="51">
        <v>16</v>
      </c>
      <c r="H22" s="108" t="s">
        <v>52</v>
      </c>
      <c r="I22" s="120" t="s">
        <v>49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47</v>
      </c>
      <c r="D23" s="57"/>
      <c r="E23" s="80" t="s">
        <v>50</v>
      </c>
      <c r="F23" s="72">
        <f>((F16*U23*0)+(F17*V23*0)+(F18*W23*0))/100</f>
        <v>0</v>
      </c>
      <c r="G23" s="52">
        <v>17</v>
      </c>
      <c r="H23" s="109" t="s">
        <v>53</v>
      </c>
      <c r="I23" s="120" t="s">
        <v>49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48</v>
      </c>
      <c r="D24" s="57"/>
      <c r="E24" s="80" t="s">
        <v>49</v>
      </c>
      <c r="F24" s="72">
        <f>((F16*U24*0)+(F17*V24*0)+(F18*W24*0))/100</f>
        <v>0</v>
      </c>
      <c r="G24" s="52">
        <v>18</v>
      </c>
      <c r="H24" s="109" t="s">
        <v>54</v>
      </c>
      <c r="I24" s="120" t="s">
        <v>50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31</v>
      </c>
      <c r="I26" s="121"/>
      <c r="J26" s="91">
        <f>SUM(J22:J25)+SUM(F22:F25)</f>
        <v>0</v>
      </c>
    </row>
    <row r="27" spans="1:26" ht="18" customHeight="1" thickTop="1">
      <c r="A27" s="12"/>
      <c r="B27" s="93"/>
      <c r="C27" s="133" t="s">
        <v>60</v>
      </c>
      <c r="D27" s="126"/>
      <c r="E27" s="94"/>
      <c r="F27" s="28"/>
      <c r="G27" s="102" t="s">
        <v>37</v>
      </c>
      <c r="H27" s="96" t="s">
        <v>38</v>
      </c>
      <c r="I27" s="27"/>
      <c r="J27" s="30"/>
    </row>
    <row r="28" spans="1:26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39</v>
      </c>
      <c r="I28" s="114"/>
      <c r="J28" s="89">
        <f>F20+J20+F26+J26</f>
        <v>0</v>
      </c>
    </row>
    <row r="29" spans="1:26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40</v>
      </c>
      <c r="I29" s="115">
        <f>J28-SUM('SO 5805'!K9:'SO 5805'!K116)</f>
        <v>0</v>
      </c>
      <c r="J29" s="111">
        <f>ROUND(((ROUND(I29,2)*20)*1/100),2)</f>
        <v>0</v>
      </c>
    </row>
    <row r="30" spans="1:26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41</v>
      </c>
      <c r="I30" s="80">
        <f>SUM('SO 5805'!K9:'SO 5805'!K116)</f>
        <v>0</v>
      </c>
      <c r="J30" s="112">
        <f>ROUND(((ROUND(I30,2)*0)/100),2)</f>
        <v>0</v>
      </c>
    </row>
    <row r="31" spans="1:26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>
      <c r="A32" s="12"/>
      <c r="B32" s="40"/>
      <c r="C32" s="110"/>
      <c r="D32" s="116"/>
      <c r="E32" s="74"/>
      <c r="F32" s="75"/>
      <c r="G32" s="51" t="s">
        <v>43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58</v>
      </c>
      <c r="E33" s="77"/>
      <c r="F33" s="95"/>
      <c r="G33" s="104">
        <v>26</v>
      </c>
      <c r="H33" s="132" t="s">
        <v>59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5703125" customWidth="1"/>
    <col min="2" max="4" width="12.5703125" customWidth="1"/>
    <col min="5" max="6" width="15.5703125" customWidth="1"/>
    <col min="7" max="7" width="3.5703125" customWidth="1"/>
    <col min="8" max="9" width="8.85546875" hidden="1" customWidth="1"/>
    <col min="10" max="26" width="0" hidden="1" customWidth="1"/>
    <col min="27" max="16384" width="8.85546875" hidden="1"/>
  </cols>
  <sheetData>
    <row r="1" spans="1:26" ht="20.100000000000001" customHeight="1">
      <c r="A1" s="213" t="s">
        <v>21</v>
      </c>
      <c r="B1" s="214"/>
      <c r="C1" s="214"/>
      <c r="D1" s="215"/>
      <c r="E1" s="136" t="s">
        <v>18</v>
      </c>
      <c r="F1" s="135"/>
      <c r="W1">
        <v>30.126000000000001</v>
      </c>
    </row>
    <row r="2" spans="1:26" ht="20.100000000000001" customHeight="1">
      <c r="A2" s="213" t="s">
        <v>22</v>
      </c>
      <c r="B2" s="214"/>
      <c r="C2" s="214"/>
      <c r="D2" s="215"/>
      <c r="E2" s="136" t="s">
        <v>16</v>
      </c>
      <c r="F2" s="135"/>
    </row>
    <row r="3" spans="1:26" ht="20.100000000000001" customHeight="1">
      <c r="A3" s="213" t="s">
        <v>23</v>
      </c>
      <c r="B3" s="214"/>
      <c r="C3" s="214"/>
      <c r="D3" s="215"/>
      <c r="E3" s="136" t="s">
        <v>64</v>
      </c>
      <c r="F3" s="135"/>
    </row>
    <row r="4" spans="1:26">
      <c r="A4" s="137" t="s">
        <v>1</v>
      </c>
      <c r="B4" s="134"/>
      <c r="C4" s="134"/>
      <c r="D4" s="134"/>
      <c r="E4" s="134"/>
      <c r="F4" s="134"/>
    </row>
    <row r="5" spans="1:26">
      <c r="A5" s="137" t="s">
        <v>15</v>
      </c>
      <c r="B5" s="134"/>
      <c r="C5" s="134"/>
      <c r="D5" s="134"/>
      <c r="E5" s="134"/>
      <c r="F5" s="134"/>
    </row>
    <row r="6" spans="1:26">
      <c r="A6" s="134"/>
      <c r="B6" s="134"/>
      <c r="C6" s="134"/>
      <c r="D6" s="134"/>
      <c r="E6" s="134"/>
      <c r="F6" s="134"/>
    </row>
    <row r="7" spans="1:26">
      <c r="A7" s="134"/>
      <c r="B7" s="134"/>
      <c r="C7" s="134"/>
      <c r="D7" s="134"/>
      <c r="E7" s="134"/>
      <c r="F7" s="134"/>
    </row>
    <row r="8" spans="1:26">
      <c r="A8" s="138" t="s">
        <v>65</v>
      </c>
      <c r="B8" s="134"/>
      <c r="C8" s="134"/>
      <c r="D8" s="134"/>
      <c r="E8" s="134"/>
      <c r="F8" s="134"/>
    </row>
    <row r="9" spans="1:26">
      <c r="A9" s="139" t="s">
        <v>61</v>
      </c>
      <c r="B9" s="139" t="s">
        <v>55</v>
      </c>
      <c r="C9" s="139" t="s">
        <v>56</v>
      </c>
      <c r="D9" s="139" t="s">
        <v>31</v>
      </c>
      <c r="E9" s="139" t="s">
        <v>62</v>
      </c>
      <c r="F9" s="139" t="s">
        <v>63</v>
      </c>
    </row>
    <row r="10" spans="1:26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>
      <c r="A11" s="148" t="s">
        <v>67</v>
      </c>
      <c r="B11" s="149">
        <f>'SO 5805'!L114</f>
        <v>0</v>
      </c>
      <c r="C11" s="149">
        <f>'SO 5805'!M114</f>
        <v>0</v>
      </c>
      <c r="D11" s="149">
        <f>'SO 5805'!I114</f>
        <v>0</v>
      </c>
      <c r="E11" s="150">
        <f>'SO 5805'!S114</f>
        <v>0</v>
      </c>
      <c r="F11" s="150">
        <f>'SO 5805'!V114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>
      <c r="A12" s="2" t="s">
        <v>66</v>
      </c>
      <c r="B12" s="151">
        <f>'SO 5805'!L116</f>
        <v>0</v>
      </c>
      <c r="C12" s="151">
        <f>'SO 5805'!M116</f>
        <v>0</v>
      </c>
      <c r="D12" s="151">
        <f>'SO 5805'!I116</f>
        <v>0</v>
      </c>
      <c r="E12" s="152">
        <f>'SO 5805'!S116</f>
        <v>0</v>
      </c>
      <c r="F12" s="152">
        <f>'SO 5805'!V116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>
      <c r="A13" s="1"/>
      <c r="B13" s="141"/>
      <c r="C13" s="141"/>
      <c r="D13" s="141"/>
      <c r="E13" s="140"/>
      <c r="F13" s="140"/>
    </row>
    <row r="14" spans="1:26">
      <c r="A14" s="2" t="s">
        <v>68</v>
      </c>
      <c r="B14" s="151">
        <f>'SO 5805'!L117</f>
        <v>0</v>
      </c>
      <c r="C14" s="151">
        <f>'SO 5805'!M117</f>
        <v>0</v>
      </c>
      <c r="D14" s="151">
        <f>'SO 5805'!I117</f>
        <v>0</v>
      </c>
      <c r="E14" s="152">
        <f>'SO 5805'!S117</f>
        <v>0</v>
      </c>
      <c r="F14" s="152">
        <f>'SO 5805'!V117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>
      <c r="A15" s="1"/>
      <c r="B15" s="141"/>
      <c r="C15" s="141"/>
      <c r="D15" s="141"/>
      <c r="E15" s="140"/>
      <c r="F15" s="140"/>
    </row>
    <row r="16" spans="1:26">
      <c r="A16" s="1"/>
      <c r="B16" s="141"/>
      <c r="C16" s="141"/>
      <c r="D16" s="141"/>
      <c r="E16" s="140"/>
      <c r="F16" s="140"/>
    </row>
    <row r="17" spans="1:6">
      <c r="A17" s="1"/>
      <c r="B17" s="141"/>
      <c r="C17" s="141"/>
      <c r="D17" s="141"/>
      <c r="E17" s="140"/>
      <c r="F17" s="140"/>
    </row>
    <row r="18" spans="1:6">
      <c r="A18" s="1"/>
      <c r="B18" s="141"/>
      <c r="C18" s="141"/>
      <c r="D18" s="141"/>
      <c r="E18" s="140"/>
      <c r="F18" s="140"/>
    </row>
    <row r="19" spans="1:6">
      <c r="A19" s="1"/>
      <c r="B19" s="141"/>
      <c r="C19" s="141"/>
      <c r="D19" s="141"/>
      <c r="E19" s="140"/>
      <c r="F19" s="140"/>
    </row>
    <row r="20" spans="1:6">
      <c r="A20" s="1"/>
      <c r="B20" s="141"/>
      <c r="C20" s="141"/>
      <c r="D20" s="141"/>
      <c r="E20" s="140"/>
      <c r="F20" s="140"/>
    </row>
    <row r="21" spans="1:6">
      <c r="A21" s="1"/>
      <c r="B21" s="141"/>
      <c r="C21" s="141"/>
      <c r="D21" s="141"/>
      <c r="E21" s="140"/>
      <c r="F21" s="140"/>
    </row>
    <row r="22" spans="1:6">
      <c r="A22" s="1"/>
      <c r="B22" s="141"/>
      <c r="C22" s="141"/>
      <c r="D22" s="141"/>
      <c r="E22" s="140"/>
      <c r="F22" s="140"/>
    </row>
    <row r="23" spans="1:6">
      <c r="A23" s="1"/>
      <c r="B23" s="141"/>
      <c r="C23" s="141"/>
      <c r="D23" s="141"/>
      <c r="E23" s="140"/>
      <c r="F23" s="140"/>
    </row>
    <row r="24" spans="1:6">
      <c r="A24" s="1"/>
      <c r="B24" s="141"/>
      <c r="C24" s="141"/>
      <c r="D24" s="141"/>
      <c r="E24" s="140"/>
      <c r="F24" s="140"/>
    </row>
    <row r="25" spans="1:6">
      <c r="A25" s="1"/>
      <c r="B25" s="141"/>
      <c r="C25" s="141"/>
      <c r="D25" s="141"/>
      <c r="E25" s="140"/>
      <c r="F25" s="140"/>
    </row>
    <row r="26" spans="1:6">
      <c r="A26" s="1"/>
      <c r="B26" s="141"/>
      <c r="C26" s="141"/>
      <c r="D26" s="141"/>
      <c r="E26" s="140"/>
      <c r="F26" s="140"/>
    </row>
    <row r="27" spans="1:6">
      <c r="A27" s="1"/>
      <c r="B27" s="141"/>
      <c r="C27" s="141"/>
      <c r="D27" s="141"/>
      <c r="E27" s="140"/>
      <c r="F27" s="140"/>
    </row>
    <row r="28" spans="1:6">
      <c r="A28" s="1"/>
      <c r="B28" s="141"/>
      <c r="C28" s="141"/>
      <c r="D28" s="141"/>
      <c r="E28" s="140"/>
      <c r="F28" s="140"/>
    </row>
    <row r="29" spans="1:6">
      <c r="A29" s="1"/>
      <c r="B29" s="141"/>
      <c r="C29" s="141"/>
      <c r="D29" s="141"/>
      <c r="E29" s="140"/>
      <c r="F29" s="140"/>
    </row>
    <row r="30" spans="1:6">
      <c r="A30" s="1"/>
      <c r="B30" s="141"/>
      <c r="C30" s="141"/>
      <c r="D30" s="141"/>
      <c r="E30" s="140"/>
      <c r="F30" s="140"/>
    </row>
    <row r="31" spans="1:6">
      <c r="A31" s="1"/>
      <c r="B31" s="141"/>
      <c r="C31" s="141"/>
      <c r="D31" s="141"/>
      <c r="E31" s="140"/>
      <c r="F31" s="140"/>
    </row>
    <row r="32" spans="1:6">
      <c r="A32" s="1"/>
      <c r="B32" s="141"/>
      <c r="C32" s="141"/>
      <c r="D32" s="141"/>
      <c r="E32" s="140"/>
      <c r="F32" s="140"/>
    </row>
    <row r="33" spans="1:6">
      <c r="A33" s="1"/>
      <c r="B33" s="141"/>
      <c r="C33" s="141"/>
      <c r="D33" s="141"/>
      <c r="E33" s="140"/>
      <c r="F33" s="140"/>
    </row>
    <row r="34" spans="1:6">
      <c r="A34" s="1"/>
      <c r="B34" s="141"/>
      <c r="C34" s="141"/>
      <c r="D34" s="141"/>
      <c r="E34" s="140"/>
      <c r="F34" s="140"/>
    </row>
    <row r="35" spans="1:6">
      <c r="A35" s="1"/>
      <c r="B35" s="141"/>
      <c r="C35" s="141"/>
      <c r="D35" s="141"/>
      <c r="E35" s="140"/>
      <c r="F35" s="140"/>
    </row>
    <row r="36" spans="1:6">
      <c r="A36" s="1"/>
      <c r="B36" s="141"/>
      <c r="C36" s="141"/>
      <c r="D36" s="141"/>
      <c r="E36" s="140"/>
      <c r="F36" s="140"/>
    </row>
    <row r="37" spans="1:6">
      <c r="A37" s="1"/>
      <c r="B37" s="141"/>
      <c r="C37" s="141"/>
      <c r="D37" s="141"/>
      <c r="E37" s="140"/>
      <c r="F37" s="140"/>
    </row>
    <row r="38" spans="1:6">
      <c r="A38" s="1"/>
      <c r="B38" s="141"/>
      <c r="C38" s="141"/>
      <c r="D38" s="141"/>
      <c r="E38" s="140"/>
      <c r="F38" s="140"/>
    </row>
    <row r="39" spans="1:6">
      <c r="A39" s="1"/>
      <c r="B39" s="141"/>
      <c r="C39" s="141"/>
      <c r="D39" s="141"/>
      <c r="E39" s="140"/>
      <c r="F39" s="140"/>
    </row>
    <row r="40" spans="1:6">
      <c r="A40" s="1"/>
      <c r="B40" s="141"/>
      <c r="C40" s="141"/>
      <c r="D40" s="141"/>
      <c r="E40" s="140"/>
      <c r="F40" s="140"/>
    </row>
    <row r="41" spans="1:6">
      <c r="A41" s="1"/>
      <c r="B41" s="141"/>
      <c r="C41" s="141"/>
      <c r="D41" s="141"/>
      <c r="E41" s="140"/>
      <c r="F41" s="140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7"/>
  <sheetViews>
    <sheetView tabSelected="1" workbookViewId="0">
      <pane ySplit="8" topLeftCell="A9" activePane="bottomLeft" state="frozen"/>
      <selection pane="bottomLeft" activeCell="V3" sqref="V3:V4"/>
    </sheetView>
  </sheetViews>
  <sheetFormatPr defaultColWidth="0" defaultRowHeight="15"/>
  <cols>
    <col min="1" max="1" width="4.5703125" hidden="1" customWidth="1"/>
    <col min="2" max="2" width="7.5703125" customWidth="1"/>
    <col min="3" max="3" width="12.5703125" customWidth="1"/>
    <col min="4" max="4" width="44.5703125" customWidth="1"/>
    <col min="5" max="5" width="5.5703125" customWidth="1"/>
    <col min="6" max="8" width="9.5703125" customWidth="1"/>
    <col min="9" max="9" width="10.5703125" customWidth="1"/>
    <col min="10" max="15" width="0" hidden="1" customWidth="1"/>
    <col min="16" max="16" width="9.5703125" customWidth="1"/>
    <col min="17" max="18" width="0" hidden="1" customWidth="1"/>
    <col min="19" max="19" width="7.5703125" customWidth="1"/>
    <col min="20" max="21" width="0" hidden="1" customWidth="1"/>
    <col min="22" max="22" width="7.5703125" customWidth="1"/>
    <col min="23" max="26" width="0" hidden="1" customWidth="1"/>
    <col min="27" max="27" width="8.85546875" customWidth="1"/>
    <col min="28" max="16384" width="8.85546875" hidden="1"/>
  </cols>
  <sheetData>
    <row r="1" spans="1:26" ht="20.100000000000001" customHeight="1">
      <c r="A1" s="11"/>
      <c r="B1" s="216" t="s">
        <v>21</v>
      </c>
      <c r="C1" s="217"/>
      <c r="D1" s="217"/>
      <c r="E1" s="217"/>
      <c r="F1" s="217"/>
      <c r="G1" s="217"/>
      <c r="H1" s="218"/>
      <c r="I1" s="156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>
      <c r="A2" s="11"/>
      <c r="B2" s="216" t="s">
        <v>22</v>
      </c>
      <c r="C2" s="217"/>
      <c r="D2" s="217"/>
      <c r="E2" s="217"/>
      <c r="F2" s="217"/>
      <c r="G2" s="217"/>
      <c r="H2" s="218"/>
      <c r="I2" s="156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1"/>
      <c r="B3" s="216" t="s">
        <v>23</v>
      </c>
      <c r="C3" s="217"/>
      <c r="D3" s="217"/>
      <c r="E3" s="217"/>
      <c r="F3" s="217"/>
      <c r="G3" s="217"/>
      <c r="H3" s="218"/>
      <c r="I3" s="156" t="s">
        <v>79</v>
      </c>
      <c r="J3" s="11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>
      <c r="A4" s="3"/>
      <c r="B4" s="5" t="s">
        <v>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57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9" t="s">
        <v>69</v>
      </c>
      <c r="B8" s="159" t="s">
        <v>70</v>
      </c>
      <c r="C8" s="159" t="s">
        <v>71</v>
      </c>
      <c r="D8" s="159" t="s">
        <v>72</v>
      </c>
      <c r="E8" s="159" t="s">
        <v>73</v>
      </c>
      <c r="F8" s="159" t="s">
        <v>74</v>
      </c>
      <c r="G8" s="159" t="s">
        <v>55</v>
      </c>
      <c r="H8" s="159" t="s">
        <v>56</v>
      </c>
      <c r="I8" s="159" t="s">
        <v>75</v>
      </c>
      <c r="J8" s="159"/>
      <c r="K8" s="159"/>
      <c r="L8" s="159"/>
      <c r="M8" s="159"/>
      <c r="N8" s="159"/>
      <c r="O8" s="159"/>
      <c r="P8" s="159" t="s">
        <v>76</v>
      </c>
      <c r="Q8" s="154"/>
      <c r="R8" s="154"/>
      <c r="S8" s="159" t="s">
        <v>77</v>
      </c>
      <c r="T8" s="155"/>
      <c r="U8" s="155"/>
      <c r="V8" s="159" t="s">
        <v>78</v>
      </c>
      <c r="W8" s="153"/>
      <c r="X8" s="153"/>
      <c r="Y8" s="153"/>
      <c r="Z8" s="153"/>
    </row>
    <row r="9" spans="1:26">
      <c r="A9" s="142"/>
      <c r="B9" s="142"/>
      <c r="C9" s="160"/>
      <c r="D9" s="146" t="s">
        <v>66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>
      <c r="A10" s="148"/>
      <c r="B10" s="148"/>
      <c r="C10" s="163">
        <v>731</v>
      </c>
      <c r="D10" s="163" t="s">
        <v>67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>
      <c r="A11" s="169"/>
      <c r="B11" s="164" t="s">
        <v>81</v>
      </c>
      <c r="C11" s="170" t="s">
        <v>82</v>
      </c>
      <c r="D11" s="164" t="s">
        <v>83</v>
      </c>
      <c r="E11" s="164" t="s">
        <v>84</v>
      </c>
      <c r="F11" s="165">
        <v>1200</v>
      </c>
      <c r="G11" s="171"/>
      <c r="H11" s="171"/>
      <c r="I11" s="166">
        <f t="shared" ref="I11:I42" si="0">ROUND(F11*(G11+H11),2)</f>
        <v>0</v>
      </c>
      <c r="J11" s="164">
        <f t="shared" ref="J11:J42" si="1">ROUND(F11*(N11),2)</f>
        <v>0</v>
      </c>
      <c r="K11" s="167">
        <f t="shared" ref="K11:K42" si="2">ROUND(F11*(O11),2)</f>
        <v>0</v>
      </c>
      <c r="L11" s="167">
        <f t="shared" ref="L11:L42" si="3">ROUND(F11*(G11),2)</f>
        <v>0</v>
      </c>
      <c r="M11" s="167">
        <f t="shared" ref="M11:M42" si="4">ROUND(F11*(H11),2)</f>
        <v>0</v>
      </c>
      <c r="N11" s="167">
        <v>0</v>
      </c>
      <c r="O11" s="167"/>
      <c r="P11" s="172"/>
      <c r="Q11" s="172"/>
      <c r="R11" s="172"/>
      <c r="S11" s="167">
        <f t="shared" ref="S11:S42" si="5">ROUND(F11*(P11),3)</f>
        <v>0</v>
      </c>
      <c r="T11" s="168"/>
      <c r="U11" s="168"/>
      <c r="V11" s="172"/>
      <c r="Z11">
        <v>0</v>
      </c>
    </row>
    <row r="12" spans="1:26" ht="24.95" customHeight="1">
      <c r="A12" s="169"/>
      <c r="B12" s="164" t="s">
        <v>81</v>
      </c>
      <c r="C12" s="170" t="s">
        <v>85</v>
      </c>
      <c r="D12" s="164" t="s">
        <v>86</v>
      </c>
      <c r="E12" s="164" t="s">
        <v>87</v>
      </c>
      <c r="F12" s="165">
        <v>1</v>
      </c>
      <c r="G12" s="171"/>
      <c r="H12" s="171"/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2"/>
      <c r="Q12" s="172"/>
      <c r="R12" s="172"/>
      <c r="S12" s="167">
        <f t="shared" si="5"/>
        <v>0</v>
      </c>
      <c r="T12" s="168"/>
      <c r="U12" s="168"/>
      <c r="V12" s="172"/>
      <c r="Z12">
        <v>0</v>
      </c>
    </row>
    <row r="13" spans="1:26" ht="24.95" customHeight="1">
      <c r="A13" s="178"/>
      <c r="B13" s="173" t="s">
        <v>88</v>
      </c>
      <c r="C13" s="179" t="s">
        <v>89</v>
      </c>
      <c r="D13" s="173" t="s">
        <v>90</v>
      </c>
      <c r="E13" s="173" t="s">
        <v>91</v>
      </c>
      <c r="F13" s="174">
        <v>17</v>
      </c>
      <c r="G13" s="180"/>
      <c r="H13" s="180"/>
      <c r="I13" s="175">
        <f t="shared" si="0"/>
        <v>0</v>
      </c>
      <c r="J13" s="173">
        <f t="shared" si="1"/>
        <v>0</v>
      </c>
      <c r="K13" s="176">
        <f t="shared" si="2"/>
        <v>0</v>
      </c>
      <c r="L13" s="176">
        <f t="shared" si="3"/>
        <v>0</v>
      </c>
      <c r="M13" s="176">
        <f t="shared" si="4"/>
        <v>0</v>
      </c>
      <c r="N13" s="176">
        <v>0</v>
      </c>
      <c r="O13" s="176"/>
      <c r="P13" s="181"/>
      <c r="Q13" s="181"/>
      <c r="R13" s="181"/>
      <c r="S13" s="176">
        <f t="shared" si="5"/>
        <v>0</v>
      </c>
      <c r="T13" s="177"/>
      <c r="U13" s="177"/>
      <c r="V13" s="181"/>
      <c r="Z13">
        <v>0</v>
      </c>
    </row>
    <row r="14" spans="1:26" ht="24.95" customHeight="1">
      <c r="A14" s="178"/>
      <c r="B14" s="173" t="s">
        <v>88</v>
      </c>
      <c r="C14" s="179" t="s">
        <v>92</v>
      </c>
      <c r="D14" s="173" t="s">
        <v>93</v>
      </c>
      <c r="E14" s="173" t="s">
        <v>91</v>
      </c>
      <c r="F14" s="174">
        <v>2</v>
      </c>
      <c r="G14" s="180"/>
      <c r="H14" s="180"/>
      <c r="I14" s="175">
        <f t="shared" si="0"/>
        <v>0</v>
      </c>
      <c r="J14" s="173">
        <f t="shared" si="1"/>
        <v>0</v>
      </c>
      <c r="K14" s="176">
        <f t="shared" si="2"/>
        <v>0</v>
      </c>
      <c r="L14" s="176">
        <f t="shared" si="3"/>
        <v>0</v>
      </c>
      <c r="M14" s="176">
        <f t="shared" si="4"/>
        <v>0</v>
      </c>
      <c r="N14" s="176">
        <v>0</v>
      </c>
      <c r="O14" s="176"/>
      <c r="P14" s="181"/>
      <c r="Q14" s="181"/>
      <c r="R14" s="181"/>
      <c r="S14" s="176">
        <f t="shared" si="5"/>
        <v>0</v>
      </c>
      <c r="T14" s="177"/>
      <c r="U14" s="177"/>
      <c r="V14" s="181"/>
      <c r="Z14">
        <v>0</v>
      </c>
    </row>
    <row r="15" spans="1:26" ht="24.95" customHeight="1">
      <c r="A15" s="178"/>
      <c r="B15" s="173" t="s">
        <v>88</v>
      </c>
      <c r="C15" s="179" t="s">
        <v>94</v>
      </c>
      <c r="D15" s="173" t="s">
        <v>95</v>
      </c>
      <c r="E15" s="173" t="s">
        <v>91</v>
      </c>
      <c r="F15" s="174">
        <v>20</v>
      </c>
      <c r="G15" s="180"/>
      <c r="H15" s="180"/>
      <c r="I15" s="175">
        <f t="shared" si="0"/>
        <v>0</v>
      </c>
      <c r="J15" s="173">
        <f t="shared" si="1"/>
        <v>0</v>
      </c>
      <c r="K15" s="176">
        <f t="shared" si="2"/>
        <v>0</v>
      </c>
      <c r="L15" s="176">
        <f t="shared" si="3"/>
        <v>0</v>
      </c>
      <c r="M15" s="176">
        <f t="shared" si="4"/>
        <v>0</v>
      </c>
      <c r="N15" s="176">
        <v>0</v>
      </c>
      <c r="O15" s="176"/>
      <c r="P15" s="181"/>
      <c r="Q15" s="181"/>
      <c r="R15" s="181"/>
      <c r="S15" s="176">
        <f t="shared" si="5"/>
        <v>0</v>
      </c>
      <c r="T15" s="177"/>
      <c r="U15" s="177"/>
      <c r="V15" s="181"/>
      <c r="Z15">
        <v>0</v>
      </c>
    </row>
    <row r="16" spans="1:26" ht="24.95" customHeight="1">
      <c r="A16" s="178"/>
      <c r="B16" s="173" t="s">
        <v>88</v>
      </c>
      <c r="C16" s="179" t="s">
        <v>96</v>
      </c>
      <c r="D16" s="173" t="s">
        <v>97</v>
      </c>
      <c r="E16" s="173" t="s">
        <v>91</v>
      </c>
      <c r="F16" s="174">
        <v>2</v>
      </c>
      <c r="G16" s="180"/>
      <c r="H16" s="180"/>
      <c r="I16" s="175">
        <f t="shared" si="0"/>
        <v>0</v>
      </c>
      <c r="J16" s="173">
        <f t="shared" si="1"/>
        <v>0</v>
      </c>
      <c r="K16" s="176">
        <f t="shared" si="2"/>
        <v>0</v>
      </c>
      <c r="L16" s="176">
        <f t="shared" si="3"/>
        <v>0</v>
      </c>
      <c r="M16" s="176">
        <f t="shared" si="4"/>
        <v>0</v>
      </c>
      <c r="N16" s="176">
        <v>0</v>
      </c>
      <c r="O16" s="176"/>
      <c r="P16" s="181"/>
      <c r="Q16" s="181"/>
      <c r="R16" s="181"/>
      <c r="S16" s="176">
        <f t="shared" si="5"/>
        <v>0</v>
      </c>
      <c r="T16" s="177"/>
      <c r="U16" s="177"/>
      <c r="V16" s="181"/>
      <c r="Z16">
        <v>0</v>
      </c>
    </row>
    <row r="17" spans="1:26" ht="24.95" customHeight="1">
      <c r="A17" s="178"/>
      <c r="B17" s="173" t="s">
        <v>88</v>
      </c>
      <c r="C17" s="179" t="s">
        <v>98</v>
      </c>
      <c r="D17" s="173" t="s">
        <v>99</v>
      </c>
      <c r="E17" s="173" t="s">
        <v>91</v>
      </c>
      <c r="F17" s="174">
        <v>2</v>
      </c>
      <c r="G17" s="180"/>
      <c r="H17" s="180"/>
      <c r="I17" s="175">
        <f t="shared" si="0"/>
        <v>0</v>
      </c>
      <c r="J17" s="173">
        <f t="shared" si="1"/>
        <v>0</v>
      </c>
      <c r="K17" s="176">
        <f t="shared" si="2"/>
        <v>0</v>
      </c>
      <c r="L17" s="176">
        <f t="shared" si="3"/>
        <v>0</v>
      </c>
      <c r="M17" s="176">
        <f t="shared" si="4"/>
        <v>0</v>
      </c>
      <c r="N17" s="176">
        <v>0</v>
      </c>
      <c r="O17" s="176"/>
      <c r="P17" s="181"/>
      <c r="Q17" s="181"/>
      <c r="R17" s="181"/>
      <c r="S17" s="176">
        <f t="shared" si="5"/>
        <v>0</v>
      </c>
      <c r="T17" s="177"/>
      <c r="U17" s="177"/>
      <c r="V17" s="181"/>
      <c r="Z17">
        <v>0</v>
      </c>
    </row>
    <row r="18" spans="1:26" ht="24.95" customHeight="1">
      <c r="A18" s="178"/>
      <c r="B18" s="173" t="s">
        <v>88</v>
      </c>
      <c r="C18" s="179" t="s">
        <v>100</v>
      </c>
      <c r="D18" s="173" t="s">
        <v>101</v>
      </c>
      <c r="E18" s="173" t="s">
        <v>91</v>
      </c>
      <c r="F18" s="174">
        <v>2</v>
      </c>
      <c r="G18" s="180"/>
      <c r="H18" s="180"/>
      <c r="I18" s="175">
        <f t="shared" si="0"/>
        <v>0</v>
      </c>
      <c r="J18" s="173">
        <f t="shared" si="1"/>
        <v>0</v>
      </c>
      <c r="K18" s="176">
        <f t="shared" si="2"/>
        <v>0</v>
      </c>
      <c r="L18" s="176">
        <f t="shared" si="3"/>
        <v>0</v>
      </c>
      <c r="M18" s="176">
        <f t="shared" si="4"/>
        <v>0</v>
      </c>
      <c r="N18" s="176">
        <v>0</v>
      </c>
      <c r="O18" s="176"/>
      <c r="P18" s="181"/>
      <c r="Q18" s="181"/>
      <c r="R18" s="181"/>
      <c r="S18" s="176">
        <f t="shared" si="5"/>
        <v>0</v>
      </c>
      <c r="T18" s="177"/>
      <c r="U18" s="177"/>
      <c r="V18" s="181"/>
      <c r="Z18">
        <v>0</v>
      </c>
    </row>
    <row r="19" spans="1:26" ht="24.95" customHeight="1">
      <c r="A19" s="178"/>
      <c r="B19" s="173" t="s">
        <v>88</v>
      </c>
      <c r="C19" s="179" t="s">
        <v>102</v>
      </c>
      <c r="D19" s="173" t="s">
        <v>103</v>
      </c>
      <c r="E19" s="173" t="s">
        <v>91</v>
      </c>
      <c r="F19" s="174">
        <v>6</v>
      </c>
      <c r="G19" s="180"/>
      <c r="H19" s="180"/>
      <c r="I19" s="175">
        <f t="shared" si="0"/>
        <v>0</v>
      </c>
      <c r="J19" s="173">
        <f t="shared" si="1"/>
        <v>0</v>
      </c>
      <c r="K19" s="176">
        <f t="shared" si="2"/>
        <v>0</v>
      </c>
      <c r="L19" s="176">
        <f t="shared" si="3"/>
        <v>0</v>
      </c>
      <c r="M19" s="176">
        <f t="shared" si="4"/>
        <v>0</v>
      </c>
      <c r="N19" s="176">
        <v>0</v>
      </c>
      <c r="O19" s="176"/>
      <c r="P19" s="181"/>
      <c r="Q19" s="181"/>
      <c r="R19" s="181"/>
      <c r="S19" s="176">
        <f t="shared" si="5"/>
        <v>0</v>
      </c>
      <c r="T19" s="177"/>
      <c r="U19" s="177"/>
      <c r="V19" s="181"/>
      <c r="Z19">
        <v>0</v>
      </c>
    </row>
    <row r="20" spans="1:26" ht="24.95" customHeight="1">
      <c r="A20" s="178"/>
      <c r="B20" s="173" t="s">
        <v>88</v>
      </c>
      <c r="C20" s="179" t="s">
        <v>104</v>
      </c>
      <c r="D20" s="173" t="s">
        <v>105</v>
      </c>
      <c r="E20" s="173" t="s">
        <v>91</v>
      </c>
      <c r="F20" s="174">
        <v>1</v>
      </c>
      <c r="G20" s="180"/>
      <c r="H20" s="180"/>
      <c r="I20" s="175">
        <f t="shared" si="0"/>
        <v>0</v>
      </c>
      <c r="J20" s="173">
        <f t="shared" si="1"/>
        <v>0</v>
      </c>
      <c r="K20" s="176">
        <f t="shared" si="2"/>
        <v>0</v>
      </c>
      <c r="L20" s="176">
        <f t="shared" si="3"/>
        <v>0</v>
      </c>
      <c r="M20" s="176">
        <f t="shared" si="4"/>
        <v>0</v>
      </c>
      <c r="N20" s="176">
        <v>0</v>
      </c>
      <c r="O20" s="176"/>
      <c r="P20" s="181"/>
      <c r="Q20" s="181"/>
      <c r="R20" s="181"/>
      <c r="S20" s="176">
        <f t="shared" si="5"/>
        <v>0</v>
      </c>
      <c r="T20" s="177"/>
      <c r="U20" s="177"/>
      <c r="V20" s="181"/>
      <c r="Z20">
        <v>0</v>
      </c>
    </row>
    <row r="21" spans="1:26" ht="24.95" customHeight="1">
      <c r="A21" s="178"/>
      <c r="B21" s="173" t="s">
        <v>88</v>
      </c>
      <c r="C21" s="179" t="s">
        <v>106</v>
      </c>
      <c r="D21" s="173" t="s">
        <v>107</v>
      </c>
      <c r="E21" s="173" t="s">
        <v>91</v>
      </c>
      <c r="F21" s="174">
        <v>1</v>
      </c>
      <c r="G21" s="180"/>
      <c r="H21" s="180"/>
      <c r="I21" s="175">
        <f t="shared" si="0"/>
        <v>0</v>
      </c>
      <c r="J21" s="173">
        <f t="shared" si="1"/>
        <v>0</v>
      </c>
      <c r="K21" s="176">
        <f t="shared" si="2"/>
        <v>0</v>
      </c>
      <c r="L21" s="176">
        <f t="shared" si="3"/>
        <v>0</v>
      </c>
      <c r="M21" s="176">
        <f t="shared" si="4"/>
        <v>0</v>
      </c>
      <c r="N21" s="176">
        <v>0</v>
      </c>
      <c r="O21" s="176"/>
      <c r="P21" s="181"/>
      <c r="Q21" s="181"/>
      <c r="R21" s="181"/>
      <c r="S21" s="176">
        <f t="shared" si="5"/>
        <v>0</v>
      </c>
      <c r="T21" s="177"/>
      <c r="U21" s="177"/>
      <c r="V21" s="181"/>
      <c r="Z21">
        <v>0</v>
      </c>
    </row>
    <row r="22" spans="1:26" ht="24.95" customHeight="1">
      <c r="A22" s="178"/>
      <c r="B22" s="173" t="s">
        <v>88</v>
      </c>
      <c r="C22" s="179" t="s">
        <v>108</v>
      </c>
      <c r="D22" s="173" t="s">
        <v>109</v>
      </c>
      <c r="E22" s="173" t="s">
        <v>91</v>
      </c>
      <c r="F22" s="174">
        <v>4</v>
      </c>
      <c r="G22" s="180"/>
      <c r="H22" s="180"/>
      <c r="I22" s="175">
        <f t="shared" si="0"/>
        <v>0</v>
      </c>
      <c r="J22" s="173">
        <f t="shared" si="1"/>
        <v>0</v>
      </c>
      <c r="K22" s="176">
        <f t="shared" si="2"/>
        <v>0</v>
      </c>
      <c r="L22" s="176">
        <f t="shared" si="3"/>
        <v>0</v>
      </c>
      <c r="M22" s="176">
        <f t="shared" si="4"/>
        <v>0</v>
      </c>
      <c r="N22" s="176">
        <v>0</v>
      </c>
      <c r="O22" s="176"/>
      <c r="P22" s="181"/>
      <c r="Q22" s="181"/>
      <c r="R22" s="181"/>
      <c r="S22" s="176">
        <f t="shared" si="5"/>
        <v>0</v>
      </c>
      <c r="T22" s="177"/>
      <c r="U22" s="177"/>
      <c r="V22" s="181"/>
      <c r="Z22">
        <v>0</v>
      </c>
    </row>
    <row r="23" spans="1:26" ht="24.95" customHeight="1">
      <c r="A23" s="178"/>
      <c r="B23" s="173" t="s">
        <v>88</v>
      </c>
      <c r="C23" s="179" t="s">
        <v>110</v>
      </c>
      <c r="D23" s="173" t="s">
        <v>111</v>
      </c>
      <c r="E23" s="173" t="s">
        <v>91</v>
      </c>
      <c r="F23" s="174">
        <v>4</v>
      </c>
      <c r="G23" s="180"/>
      <c r="H23" s="180"/>
      <c r="I23" s="175">
        <f t="shared" si="0"/>
        <v>0</v>
      </c>
      <c r="J23" s="173">
        <f t="shared" si="1"/>
        <v>0</v>
      </c>
      <c r="K23" s="176">
        <f t="shared" si="2"/>
        <v>0</v>
      </c>
      <c r="L23" s="176">
        <f t="shared" si="3"/>
        <v>0</v>
      </c>
      <c r="M23" s="176">
        <f t="shared" si="4"/>
        <v>0</v>
      </c>
      <c r="N23" s="176">
        <v>0</v>
      </c>
      <c r="O23" s="176"/>
      <c r="P23" s="181"/>
      <c r="Q23" s="181"/>
      <c r="R23" s="181"/>
      <c r="S23" s="176">
        <f t="shared" si="5"/>
        <v>0</v>
      </c>
      <c r="T23" s="177"/>
      <c r="U23" s="177"/>
      <c r="V23" s="181"/>
      <c r="Z23">
        <v>0</v>
      </c>
    </row>
    <row r="24" spans="1:26" ht="24.95" customHeight="1">
      <c r="A24" s="178"/>
      <c r="B24" s="173" t="s">
        <v>88</v>
      </c>
      <c r="C24" s="179" t="s">
        <v>112</v>
      </c>
      <c r="D24" s="173" t="s">
        <v>113</v>
      </c>
      <c r="E24" s="173" t="s">
        <v>91</v>
      </c>
      <c r="F24" s="174">
        <v>2</v>
      </c>
      <c r="G24" s="180"/>
      <c r="H24" s="180"/>
      <c r="I24" s="175">
        <f t="shared" si="0"/>
        <v>0</v>
      </c>
      <c r="J24" s="173">
        <f t="shared" si="1"/>
        <v>0</v>
      </c>
      <c r="K24" s="176">
        <f t="shared" si="2"/>
        <v>0</v>
      </c>
      <c r="L24" s="176">
        <f t="shared" si="3"/>
        <v>0</v>
      </c>
      <c r="M24" s="176">
        <f t="shared" si="4"/>
        <v>0</v>
      </c>
      <c r="N24" s="176">
        <v>0</v>
      </c>
      <c r="O24" s="176"/>
      <c r="P24" s="181"/>
      <c r="Q24" s="181"/>
      <c r="R24" s="181"/>
      <c r="S24" s="176">
        <f t="shared" si="5"/>
        <v>0</v>
      </c>
      <c r="T24" s="177"/>
      <c r="U24" s="177"/>
      <c r="V24" s="181"/>
      <c r="Z24">
        <v>0</v>
      </c>
    </row>
    <row r="25" spans="1:26" ht="24.95" customHeight="1">
      <c r="A25" s="178"/>
      <c r="B25" s="173" t="s">
        <v>88</v>
      </c>
      <c r="C25" s="179" t="s">
        <v>114</v>
      </c>
      <c r="D25" s="173" t="s">
        <v>115</v>
      </c>
      <c r="E25" s="173" t="s">
        <v>91</v>
      </c>
      <c r="F25" s="174">
        <v>2</v>
      </c>
      <c r="G25" s="180"/>
      <c r="H25" s="180"/>
      <c r="I25" s="175">
        <f t="shared" si="0"/>
        <v>0</v>
      </c>
      <c r="J25" s="173">
        <f t="shared" si="1"/>
        <v>0</v>
      </c>
      <c r="K25" s="176">
        <f t="shared" si="2"/>
        <v>0</v>
      </c>
      <c r="L25" s="176">
        <f t="shared" si="3"/>
        <v>0</v>
      </c>
      <c r="M25" s="176">
        <f t="shared" si="4"/>
        <v>0</v>
      </c>
      <c r="N25" s="176">
        <v>0</v>
      </c>
      <c r="O25" s="176"/>
      <c r="P25" s="181"/>
      <c r="Q25" s="181"/>
      <c r="R25" s="181"/>
      <c r="S25" s="176">
        <f t="shared" si="5"/>
        <v>0</v>
      </c>
      <c r="T25" s="177"/>
      <c r="U25" s="177"/>
      <c r="V25" s="181"/>
      <c r="Z25">
        <v>0</v>
      </c>
    </row>
    <row r="26" spans="1:26" ht="24.95" customHeight="1">
      <c r="A26" s="178"/>
      <c r="B26" s="173" t="s">
        <v>88</v>
      </c>
      <c r="C26" s="179" t="s">
        <v>116</v>
      </c>
      <c r="D26" s="173" t="s">
        <v>117</v>
      </c>
      <c r="E26" s="173" t="s">
        <v>91</v>
      </c>
      <c r="F26" s="174">
        <v>4</v>
      </c>
      <c r="G26" s="180"/>
      <c r="H26" s="180"/>
      <c r="I26" s="175">
        <f t="shared" si="0"/>
        <v>0</v>
      </c>
      <c r="J26" s="173">
        <f t="shared" si="1"/>
        <v>0</v>
      </c>
      <c r="K26" s="176">
        <f t="shared" si="2"/>
        <v>0</v>
      </c>
      <c r="L26" s="176">
        <f t="shared" si="3"/>
        <v>0</v>
      </c>
      <c r="M26" s="176">
        <f t="shared" si="4"/>
        <v>0</v>
      </c>
      <c r="N26" s="176">
        <v>0</v>
      </c>
      <c r="O26" s="176"/>
      <c r="P26" s="181"/>
      <c r="Q26" s="181"/>
      <c r="R26" s="181"/>
      <c r="S26" s="176">
        <f t="shared" si="5"/>
        <v>0</v>
      </c>
      <c r="T26" s="177"/>
      <c r="U26" s="177"/>
      <c r="V26" s="181"/>
      <c r="Z26">
        <v>0</v>
      </c>
    </row>
    <row r="27" spans="1:26" ht="24.95" customHeight="1">
      <c r="A27" s="178"/>
      <c r="B27" s="173" t="s">
        <v>88</v>
      </c>
      <c r="C27" s="179" t="s">
        <v>118</v>
      </c>
      <c r="D27" s="173" t="s">
        <v>119</v>
      </c>
      <c r="E27" s="173" t="s">
        <v>91</v>
      </c>
      <c r="F27" s="174">
        <v>2</v>
      </c>
      <c r="G27" s="180"/>
      <c r="H27" s="180"/>
      <c r="I27" s="175">
        <f t="shared" si="0"/>
        <v>0</v>
      </c>
      <c r="J27" s="173">
        <f t="shared" si="1"/>
        <v>0</v>
      </c>
      <c r="K27" s="176">
        <f t="shared" si="2"/>
        <v>0</v>
      </c>
      <c r="L27" s="176">
        <f t="shared" si="3"/>
        <v>0</v>
      </c>
      <c r="M27" s="176">
        <f t="shared" si="4"/>
        <v>0</v>
      </c>
      <c r="N27" s="176">
        <v>0</v>
      </c>
      <c r="O27" s="176"/>
      <c r="P27" s="181"/>
      <c r="Q27" s="181"/>
      <c r="R27" s="181"/>
      <c r="S27" s="176">
        <f t="shared" si="5"/>
        <v>0</v>
      </c>
      <c r="T27" s="177"/>
      <c r="U27" s="177"/>
      <c r="V27" s="181"/>
      <c r="Z27">
        <v>0</v>
      </c>
    </row>
    <row r="28" spans="1:26" ht="24.95" customHeight="1">
      <c r="A28" s="178"/>
      <c r="B28" s="173" t="s">
        <v>88</v>
      </c>
      <c r="C28" s="179" t="s">
        <v>120</v>
      </c>
      <c r="D28" s="173" t="s">
        <v>121</v>
      </c>
      <c r="E28" s="173" t="s">
        <v>91</v>
      </c>
      <c r="F28" s="174">
        <v>16</v>
      </c>
      <c r="G28" s="180"/>
      <c r="H28" s="180"/>
      <c r="I28" s="175">
        <f t="shared" si="0"/>
        <v>0</v>
      </c>
      <c r="J28" s="173">
        <f t="shared" si="1"/>
        <v>0</v>
      </c>
      <c r="K28" s="176">
        <f t="shared" si="2"/>
        <v>0</v>
      </c>
      <c r="L28" s="176">
        <f t="shared" si="3"/>
        <v>0</v>
      </c>
      <c r="M28" s="176">
        <f t="shared" si="4"/>
        <v>0</v>
      </c>
      <c r="N28" s="176">
        <v>0</v>
      </c>
      <c r="O28" s="176"/>
      <c r="P28" s="181"/>
      <c r="Q28" s="181"/>
      <c r="R28" s="181"/>
      <c r="S28" s="176">
        <f t="shared" si="5"/>
        <v>0</v>
      </c>
      <c r="T28" s="177"/>
      <c r="U28" s="177"/>
      <c r="V28" s="181"/>
      <c r="Z28">
        <v>0</v>
      </c>
    </row>
    <row r="29" spans="1:26" ht="24.95" customHeight="1">
      <c r="A29" s="178"/>
      <c r="B29" s="173" t="s">
        <v>88</v>
      </c>
      <c r="C29" s="179" t="s">
        <v>122</v>
      </c>
      <c r="D29" s="173" t="s">
        <v>123</v>
      </c>
      <c r="E29" s="173" t="s">
        <v>91</v>
      </c>
      <c r="F29" s="174">
        <v>4</v>
      </c>
      <c r="G29" s="180"/>
      <c r="H29" s="180"/>
      <c r="I29" s="175">
        <f t="shared" si="0"/>
        <v>0</v>
      </c>
      <c r="J29" s="173">
        <f t="shared" si="1"/>
        <v>0</v>
      </c>
      <c r="K29" s="176">
        <f t="shared" si="2"/>
        <v>0</v>
      </c>
      <c r="L29" s="176">
        <f t="shared" si="3"/>
        <v>0</v>
      </c>
      <c r="M29" s="176">
        <f t="shared" si="4"/>
        <v>0</v>
      </c>
      <c r="N29" s="176">
        <v>0</v>
      </c>
      <c r="O29" s="176"/>
      <c r="P29" s="181"/>
      <c r="Q29" s="181"/>
      <c r="R29" s="181"/>
      <c r="S29" s="176">
        <f t="shared" si="5"/>
        <v>0</v>
      </c>
      <c r="T29" s="177"/>
      <c r="U29" s="177"/>
      <c r="V29" s="181"/>
      <c r="Z29">
        <v>0</v>
      </c>
    </row>
    <row r="30" spans="1:26" ht="24.95" customHeight="1">
      <c r="A30" s="178"/>
      <c r="B30" s="173" t="s">
        <v>88</v>
      </c>
      <c r="C30" s="179" t="s">
        <v>124</v>
      </c>
      <c r="D30" s="173" t="s">
        <v>125</v>
      </c>
      <c r="E30" s="173" t="s">
        <v>91</v>
      </c>
      <c r="F30" s="174">
        <v>8</v>
      </c>
      <c r="G30" s="180"/>
      <c r="H30" s="180"/>
      <c r="I30" s="175">
        <f t="shared" si="0"/>
        <v>0</v>
      </c>
      <c r="J30" s="173">
        <f t="shared" si="1"/>
        <v>0</v>
      </c>
      <c r="K30" s="176">
        <f t="shared" si="2"/>
        <v>0</v>
      </c>
      <c r="L30" s="176">
        <f t="shared" si="3"/>
        <v>0</v>
      </c>
      <c r="M30" s="176">
        <f t="shared" si="4"/>
        <v>0</v>
      </c>
      <c r="N30" s="176">
        <v>0</v>
      </c>
      <c r="O30" s="176"/>
      <c r="P30" s="181"/>
      <c r="Q30" s="181"/>
      <c r="R30" s="181"/>
      <c r="S30" s="176">
        <f t="shared" si="5"/>
        <v>0</v>
      </c>
      <c r="T30" s="177"/>
      <c r="U30" s="177"/>
      <c r="V30" s="181"/>
      <c r="Z30">
        <v>0</v>
      </c>
    </row>
    <row r="31" spans="1:26" ht="24.95" customHeight="1">
      <c r="A31" s="178"/>
      <c r="B31" s="173" t="s">
        <v>88</v>
      </c>
      <c r="C31" s="179" t="s">
        <v>126</v>
      </c>
      <c r="D31" s="173" t="s">
        <v>127</v>
      </c>
      <c r="E31" s="173" t="s">
        <v>91</v>
      </c>
      <c r="F31" s="174">
        <v>6</v>
      </c>
      <c r="G31" s="180"/>
      <c r="H31" s="180"/>
      <c r="I31" s="175">
        <f t="shared" si="0"/>
        <v>0</v>
      </c>
      <c r="J31" s="173">
        <f t="shared" si="1"/>
        <v>0</v>
      </c>
      <c r="K31" s="176">
        <f t="shared" si="2"/>
        <v>0</v>
      </c>
      <c r="L31" s="176">
        <f t="shared" si="3"/>
        <v>0</v>
      </c>
      <c r="M31" s="176">
        <f t="shared" si="4"/>
        <v>0</v>
      </c>
      <c r="N31" s="176">
        <v>0</v>
      </c>
      <c r="O31" s="176"/>
      <c r="P31" s="181"/>
      <c r="Q31" s="181"/>
      <c r="R31" s="181"/>
      <c r="S31" s="176">
        <f t="shared" si="5"/>
        <v>0</v>
      </c>
      <c r="T31" s="177"/>
      <c r="U31" s="177"/>
      <c r="V31" s="181"/>
      <c r="Z31">
        <v>0</v>
      </c>
    </row>
    <row r="32" spans="1:26" ht="24.95" customHeight="1">
      <c r="A32" s="178"/>
      <c r="B32" s="173" t="s">
        <v>88</v>
      </c>
      <c r="C32" s="179" t="s">
        <v>128</v>
      </c>
      <c r="D32" s="173" t="s">
        <v>129</v>
      </c>
      <c r="E32" s="173" t="s">
        <v>91</v>
      </c>
      <c r="F32" s="174">
        <v>2</v>
      </c>
      <c r="G32" s="180"/>
      <c r="H32" s="180"/>
      <c r="I32" s="175">
        <f t="shared" si="0"/>
        <v>0</v>
      </c>
      <c r="J32" s="173">
        <f t="shared" si="1"/>
        <v>0</v>
      </c>
      <c r="K32" s="176">
        <f t="shared" si="2"/>
        <v>0</v>
      </c>
      <c r="L32" s="176">
        <f t="shared" si="3"/>
        <v>0</v>
      </c>
      <c r="M32" s="176">
        <f t="shared" si="4"/>
        <v>0</v>
      </c>
      <c r="N32" s="176">
        <v>0</v>
      </c>
      <c r="O32" s="176"/>
      <c r="P32" s="181"/>
      <c r="Q32" s="181"/>
      <c r="R32" s="181"/>
      <c r="S32" s="176">
        <f t="shared" si="5"/>
        <v>0</v>
      </c>
      <c r="T32" s="177"/>
      <c r="U32" s="177"/>
      <c r="V32" s="181"/>
      <c r="Z32">
        <v>0</v>
      </c>
    </row>
    <row r="33" spans="1:26" ht="24.95" customHeight="1">
      <c r="A33" s="178"/>
      <c r="B33" s="173" t="s">
        <v>88</v>
      </c>
      <c r="C33" s="179" t="s">
        <v>130</v>
      </c>
      <c r="D33" s="173" t="s">
        <v>131</v>
      </c>
      <c r="E33" s="173" t="s">
        <v>91</v>
      </c>
      <c r="F33" s="174">
        <v>4</v>
      </c>
      <c r="G33" s="180"/>
      <c r="H33" s="180"/>
      <c r="I33" s="175">
        <f t="shared" si="0"/>
        <v>0</v>
      </c>
      <c r="J33" s="173">
        <f t="shared" si="1"/>
        <v>0</v>
      </c>
      <c r="K33" s="176">
        <f t="shared" si="2"/>
        <v>0</v>
      </c>
      <c r="L33" s="176">
        <f t="shared" si="3"/>
        <v>0</v>
      </c>
      <c r="M33" s="176">
        <f t="shared" si="4"/>
        <v>0</v>
      </c>
      <c r="N33" s="176">
        <v>0</v>
      </c>
      <c r="O33" s="176"/>
      <c r="P33" s="181"/>
      <c r="Q33" s="181"/>
      <c r="R33" s="181"/>
      <c r="S33" s="176">
        <f t="shared" si="5"/>
        <v>0</v>
      </c>
      <c r="T33" s="177"/>
      <c r="U33" s="177"/>
      <c r="V33" s="181"/>
      <c r="Z33">
        <v>0</v>
      </c>
    </row>
    <row r="34" spans="1:26" ht="24.95" customHeight="1">
      <c r="A34" s="178"/>
      <c r="B34" s="173" t="s">
        <v>88</v>
      </c>
      <c r="C34" s="179" t="s">
        <v>132</v>
      </c>
      <c r="D34" s="173" t="s">
        <v>133</v>
      </c>
      <c r="E34" s="173" t="s">
        <v>91</v>
      </c>
      <c r="F34" s="174">
        <v>2</v>
      </c>
      <c r="G34" s="180"/>
      <c r="H34" s="180"/>
      <c r="I34" s="175">
        <f t="shared" si="0"/>
        <v>0</v>
      </c>
      <c r="J34" s="173">
        <f t="shared" si="1"/>
        <v>0</v>
      </c>
      <c r="K34" s="176">
        <f t="shared" si="2"/>
        <v>0</v>
      </c>
      <c r="L34" s="176">
        <f t="shared" si="3"/>
        <v>0</v>
      </c>
      <c r="M34" s="176">
        <f t="shared" si="4"/>
        <v>0</v>
      </c>
      <c r="N34" s="176">
        <v>0</v>
      </c>
      <c r="O34" s="176"/>
      <c r="P34" s="181"/>
      <c r="Q34" s="181"/>
      <c r="R34" s="181"/>
      <c r="S34" s="176">
        <f t="shared" si="5"/>
        <v>0</v>
      </c>
      <c r="T34" s="177"/>
      <c r="U34" s="177"/>
      <c r="V34" s="181"/>
      <c r="Z34">
        <v>0</v>
      </c>
    </row>
    <row r="35" spans="1:26" ht="24.95" customHeight="1">
      <c r="A35" s="178"/>
      <c r="B35" s="173" t="s">
        <v>88</v>
      </c>
      <c r="C35" s="179" t="s">
        <v>134</v>
      </c>
      <c r="D35" s="173" t="s">
        <v>135</v>
      </c>
      <c r="E35" s="173" t="s">
        <v>91</v>
      </c>
      <c r="F35" s="174">
        <v>3</v>
      </c>
      <c r="G35" s="180"/>
      <c r="H35" s="180"/>
      <c r="I35" s="175">
        <f t="shared" si="0"/>
        <v>0</v>
      </c>
      <c r="J35" s="173">
        <f t="shared" si="1"/>
        <v>0</v>
      </c>
      <c r="K35" s="176">
        <f t="shared" si="2"/>
        <v>0</v>
      </c>
      <c r="L35" s="176">
        <f t="shared" si="3"/>
        <v>0</v>
      </c>
      <c r="M35" s="176">
        <f t="shared" si="4"/>
        <v>0</v>
      </c>
      <c r="N35" s="176">
        <v>0</v>
      </c>
      <c r="O35" s="176"/>
      <c r="P35" s="181"/>
      <c r="Q35" s="181"/>
      <c r="R35" s="181"/>
      <c r="S35" s="176">
        <f t="shared" si="5"/>
        <v>0</v>
      </c>
      <c r="T35" s="177"/>
      <c r="U35" s="177"/>
      <c r="V35" s="181"/>
      <c r="Z35">
        <v>0</v>
      </c>
    </row>
    <row r="36" spans="1:26" ht="24.95" customHeight="1">
      <c r="A36" s="178"/>
      <c r="B36" s="173" t="s">
        <v>88</v>
      </c>
      <c r="C36" s="179" t="s">
        <v>136</v>
      </c>
      <c r="D36" s="173" t="s">
        <v>137</v>
      </c>
      <c r="E36" s="173" t="s">
        <v>91</v>
      </c>
      <c r="F36" s="174">
        <v>9</v>
      </c>
      <c r="G36" s="180"/>
      <c r="H36" s="180"/>
      <c r="I36" s="175">
        <f t="shared" si="0"/>
        <v>0</v>
      </c>
      <c r="J36" s="173">
        <f t="shared" si="1"/>
        <v>0</v>
      </c>
      <c r="K36" s="176">
        <f t="shared" si="2"/>
        <v>0</v>
      </c>
      <c r="L36" s="176">
        <f t="shared" si="3"/>
        <v>0</v>
      </c>
      <c r="M36" s="176">
        <f t="shared" si="4"/>
        <v>0</v>
      </c>
      <c r="N36" s="176">
        <v>0</v>
      </c>
      <c r="O36" s="176"/>
      <c r="P36" s="181"/>
      <c r="Q36" s="181"/>
      <c r="R36" s="181"/>
      <c r="S36" s="176">
        <f t="shared" si="5"/>
        <v>0</v>
      </c>
      <c r="T36" s="177"/>
      <c r="U36" s="177"/>
      <c r="V36" s="181"/>
      <c r="Z36">
        <v>0</v>
      </c>
    </row>
    <row r="37" spans="1:26" ht="24.95" customHeight="1">
      <c r="A37" s="178"/>
      <c r="B37" s="173" t="s">
        <v>88</v>
      </c>
      <c r="C37" s="179" t="s">
        <v>138</v>
      </c>
      <c r="D37" s="173" t="s">
        <v>139</v>
      </c>
      <c r="E37" s="173" t="s">
        <v>91</v>
      </c>
      <c r="F37" s="174">
        <v>2</v>
      </c>
      <c r="G37" s="180"/>
      <c r="H37" s="180"/>
      <c r="I37" s="175">
        <f t="shared" si="0"/>
        <v>0</v>
      </c>
      <c r="J37" s="173">
        <f t="shared" si="1"/>
        <v>0</v>
      </c>
      <c r="K37" s="176">
        <f t="shared" si="2"/>
        <v>0</v>
      </c>
      <c r="L37" s="176">
        <f t="shared" si="3"/>
        <v>0</v>
      </c>
      <c r="M37" s="176">
        <f t="shared" si="4"/>
        <v>0</v>
      </c>
      <c r="N37" s="176">
        <v>0</v>
      </c>
      <c r="O37" s="176"/>
      <c r="P37" s="181"/>
      <c r="Q37" s="181"/>
      <c r="R37" s="181"/>
      <c r="S37" s="176">
        <f t="shared" si="5"/>
        <v>0</v>
      </c>
      <c r="T37" s="177"/>
      <c r="U37" s="177"/>
      <c r="V37" s="181"/>
      <c r="Z37">
        <v>0</v>
      </c>
    </row>
    <row r="38" spans="1:26" ht="24.95" customHeight="1">
      <c r="A38" s="178"/>
      <c r="B38" s="173" t="s">
        <v>88</v>
      </c>
      <c r="C38" s="179" t="s">
        <v>140</v>
      </c>
      <c r="D38" s="173" t="s">
        <v>141</v>
      </c>
      <c r="E38" s="173" t="s">
        <v>91</v>
      </c>
      <c r="F38" s="174">
        <v>8</v>
      </c>
      <c r="G38" s="180"/>
      <c r="H38" s="180"/>
      <c r="I38" s="175">
        <f t="shared" si="0"/>
        <v>0</v>
      </c>
      <c r="J38" s="173">
        <f t="shared" si="1"/>
        <v>0</v>
      </c>
      <c r="K38" s="176">
        <f t="shared" si="2"/>
        <v>0</v>
      </c>
      <c r="L38" s="176">
        <f t="shared" si="3"/>
        <v>0</v>
      </c>
      <c r="M38" s="176">
        <f t="shared" si="4"/>
        <v>0</v>
      </c>
      <c r="N38" s="176">
        <v>0</v>
      </c>
      <c r="O38" s="176"/>
      <c r="P38" s="181"/>
      <c r="Q38" s="181"/>
      <c r="R38" s="181"/>
      <c r="S38" s="176">
        <f t="shared" si="5"/>
        <v>0</v>
      </c>
      <c r="T38" s="177"/>
      <c r="U38" s="177"/>
      <c r="V38" s="181"/>
      <c r="Z38">
        <v>0</v>
      </c>
    </row>
    <row r="39" spans="1:26" ht="24.95" customHeight="1">
      <c r="A39" s="178"/>
      <c r="B39" s="173" t="s">
        <v>88</v>
      </c>
      <c r="C39" s="179" t="s">
        <v>142</v>
      </c>
      <c r="D39" s="173" t="s">
        <v>143</v>
      </c>
      <c r="E39" s="173" t="s">
        <v>91</v>
      </c>
      <c r="F39" s="174">
        <v>10</v>
      </c>
      <c r="G39" s="180"/>
      <c r="H39" s="180"/>
      <c r="I39" s="175">
        <f t="shared" si="0"/>
        <v>0</v>
      </c>
      <c r="J39" s="173">
        <f t="shared" si="1"/>
        <v>0</v>
      </c>
      <c r="K39" s="176">
        <f t="shared" si="2"/>
        <v>0</v>
      </c>
      <c r="L39" s="176">
        <f t="shared" si="3"/>
        <v>0</v>
      </c>
      <c r="M39" s="176">
        <f t="shared" si="4"/>
        <v>0</v>
      </c>
      <c r="N39" s="176">
        <v>0</v>
      </c>
      <c r="O39" s="176"/>
      <c r="P39" s="181"/>
      <c r="Q39" s="181"/>
      <c r="R39" s="181"/>
      <c r="S39" s="176">
        <f t="shared" si="5"/>
        <v>0</v>
      </c>
      <c r="T39" s="177"/>
      <c r="U39" s="177"/>
      <c r="V39" s="181"/>
      <c r="Z39">
        <v>0</v>
      </c>
    </row>
    <row r="40" spans="1:26" ht="24.95" customHeight="1">
      <c r="A40" s="178"/>
      <c r="B40" s="173" t="s">
        <v>88</v>
      </c>
      <c r="C40" s="179" t="s">
        <v>144</v>
      </c>
      <c r="D40" s="173" t="s">
        <v>145</v>
      </c>
      <c r="E40" s="173" t="s">
        <v>91</v>
      </c>
      <c r="F40" s="174">
        <v>4</v>
      </c>
      <c r="G40" s="180"/>
      <c r="H40" s="180"/>
      <c r="I40" s="175">
        <f t="shared" si="0"/>
        <v>0</v>
      </c>
      <c r="J40" s="173">
        <f t="shared" si="1"/>
        <v>0</v>
      </c>
      <c r="K40" s="176">
        <f t="shared" si="2"/>
        <v>0</v>
      </c>
      <c r="L40" s="176">
        <f t="shared" si="3"/>
        <v>0</v>
      </c>
      <c r="M40" s="176">
        <f t="shared" si="4"/>
        <v>0</v>
      </c>
      <c r="N40" s="176">
        <v>0</v>
      </c>
      <c r="O40" s="176"/>
      <c r="P40" s="181"/>
      <c r="Q40" s="181"/>
      <c r="R40" s="181"/>
      <c r="S40" s="176">
        <f t="shared" si="5"/>
        <v>0</v>
      </c>
      <c r="T40" s="177"/>
      <c r="U40" s="177"/>
      <c r="V40" s="181"/>
      <c r="Z40">
        <v>0</v>
      </c>
    </row>
    <row r="41" spans="1:26" ht="24.95" customHeight="1">
      <c r="A41" s="178"/>
      <c r="B41" s="173" t="s">
        <v>88</v>
      </c>
      <c r="C41" s="179" t="s">
        <v>146</v>
      </c>
      <c r="D41" s="173" t="s">
        <v>147</v>
      </c>
      <c r="E41" s="173" t="s">
        <v>91</v>
      </c>
      <c r="F41" s="174">
        <v>50</v>
      </c>
      <c r="G41" s="180"/>
      <c r="H41" s="180"/>
      <c r="I41" s="175">
        <f t="shared" si="0"/>
        <v>0</v>
      </c>
      <c r="J41" s="173">
        <f t="shared" si="1"/>
        <v>0</v>
      </c>
      <c r="K41" s="176">
        <f t="shared" si="2"/>
        <v>0</v>
      </c>
      <c r="L41" s="176">
        <f t="shared" si="3"/>
        <v>0</v>
      </c>
      <c r="M41" s="176">
        <f t="shared" si="4"/>
        <v>0</v>
      </c>
      <c r="N41" s="176">
        <v>0</v>
      </c>
      <c r="O41" s="176"/>
      <c r="P41" s="181"/>
      <c r="Q41" s="181"/>
      <c r="R41" s="181"/>
      <c r="S41" s="176">
        <f t="shared" si="5"/>
        <v>0</v>
      </c>
      <c r="T41" s="177"/>
      <c r="U41" s="177"/>
      <c r="V41" s="181"/>
      <c r="Z41">
        <v>0</v>
      </c>
    </row>
    <row r="42" spans="1:26" ht="24.95" customHeight="1">
      <c r="A42" s="178"/>
      <c r="B42" s="173" t="s">
        <v>88</v>
      </c>
      <c r="C42" s="179" t="s">
        <v>148</v>
      </c>
      <c r="D42" s="173" t="s">
        <v>149</v>
      </c>
      <c r="E42" s="173" t="s">
        <v>91</v>
      </c>
      <c r="F42" s="174">
        <v>12</v>
      </c>
      <c r="G42" s="180"/>
      <c r="H42" s="180"/>
      <c r="I42" s="175">
        <f t="shared" si="0"/>
        <v>0</v>
      </c>
      <c r="J42" s="173">
        <f t="shared" si="1"/>
        <v>0</v>
      </c>
      <c r="K42" s="176">
        <f t="shared" si="2"/>
        <v>0</v>
      </c>
      <c r="L42" s="176">
        <f t="shared" si="3"/>
        <v>0</v>
      </c>
      <c r="M42" s="176">
        <f t="shared" si="4"/>
        <v>0</v>
      </c>
      <c r="N42" s="176">
        <v>0</v>
      </c>
      <c r="O42" s="176"/>
      <c r="P42" s="181"/>
      <c r="Q42" s="181"/>
      <c r="R42" s="181"/>
      <c r="S42" s="176">
        <f t="shared" si="5"/>
        <v>0</v>
      </c>
      <c r="T42" s="177"/>
      <c r="U42" s="177"/>
      <c r="V42" s="181"/>
      <c r="Z42">
        <v>0</v>
      </c>
    </row>
    <row r="43" spans="1:26" ht="24.95" customHeight="1">
      <c r="A43" s="178"/>
      <c r="B43" s="173" t="s">
        <v>88</v>
      </c>
      <c r="C43" s="179" t="s">
        <v>150</v>
      </c>
      <c r="D43" s="173" t="s">
        <v>151</v>
      </c>
      <c r="E43" s="173" t="s">
        <v>91</v>
      </c>
      <c r="F43" s="174">
        <v>35</v>
      </c>
      <c r="G43" s="180"/>
      <c r="H43" s="180"/>
      <c r="I43" s="175">
        <f t="shared" ref="I43:I74" si="6">ROUND(F43*(G43+H43),2)</f>
        <v>0</v>
      </c>
      <c r="J43" s="173">
        <f t="shared" ref="J43:J74" si="7">ROUND(F43*(N43),2)</f>
        <v>0</v>
      </c>
      <c r="K43" s="176">
        <f t="shared" ref="K43:K74" si="8">ROUND(F43*(O43),2)</f>
        <v>0</v>
      </c>
      <c r="L43" s="176">
        <f t="shared" ref="L43:L74" si="9">ROUND(F43*(G43),2)</f>
        <v>0</v>
      </c>
      <c r="M43" s="176">
        <f t="shared" ref="M43:M74" si="10">ROUND(F43*(H43),2)</f>
        <v>0</v>
      </c>
      <c r="N43" s="176">
        <v>0</v>
      </c>
      <c r="O43" s="176"/>
      <c r="P43" s="181"/>
      <c r="Q43" s="181"/>
      <c r="R43" s="181"/>
      <c r="S43" s="176">
        <f t="shared" ref="S43:S74" si="11">ROUND(F43*(P43),3)</f>
        <v>0</v>
      </c>
      <c r="T43" s="177"/>
      <c r="U43" s="177"/>
      <c r="V43" s="181"/>
      <c r="Z43">
        <v>0</v>
      </c>
    </row>
    <row r="44" spans="1:26" ht="24.95" customHeight="1">
      <c r="A44" s="178"/>
      <c r="B44" s="173" t="s">
        <v>88</v>
      </c>
      <c r="C44" s="179" t="s">
        <v>152</v>
      </c>
      <c r="D44" s="173" t="s">
        <v>153</v>
      </c>
      <c r="E44" s="173" t="s">
        <v>91</v>
      </c>
      <c r="F44" s="174">
        <v>12</v>
      </c>
      <c r="G44" s="180"/>
      <c r="H44" s="180"/>
      <c r="I44" s="175">
        <f t="shared" si="6"/>
        <v>0</v>
      </c>
      <c r="J44" s="173">
        <f t="shared" si="7"/>
        <v>0</v>
      </c>
      <c r="K44" s="176">
        <f t="shared" si="8"/>
        <v>0</v>
      </c>
      <c r="L44" s="176">
        <f t="shared" si="9"/>
        <v>0</v>
      </c>
      <c r="M44" s="176">
        <f t="shared" si="10"/>
        <v>0</v>
      </c>
      <c r="N44" s="176">
        <v>0</v>
      </c>
      <c r="O44" s="176"/>
      <c r="P44" s="181"/>
      <c r="Q44" s="181"/>
      <c r="R44" s="181"/>
      <c r="S44" s="176">
        <f t="shared" si="11"/>
        <v>0</v>
      </c>
      <c r="T44" s="177"/>
      <c r="U44" s="177"/>
      <c r="V44" s="181"/>
      <c r="Z44">
        <v>0</v>
      </c>
    </row>
    <row r="45" spans="1:26" ht="24.95" customHeight="1">
      <c r="A45" s="178"/>
      <c r="B45" s="173" t="s">
        <v>88</v>
      </c>
      <c r="C45" s="179" t="s">
        <v>154</v>
      </c>
      <c r="D45" s="173" t="s">
        <v>155</v>
      </c>
      <c r="E45" s="173" t="s">
        <v>91</v>
      </c>
      <c r="F45" s="174">
        <v>38</v>
      </c>
      <c r="G45" s="180"/>
      <c r="H45" s="180"/>
      <c r="I45" s="175">
        <f t="shared" si="6"/>
        <v>0</v>
      </c>
      <c r="J45" s="173">
        <f t="shared" si="7"/>
        <v>0</v>
      </c>
      <c r="K45" s="176">
        <f t="shared" si="8"/>
        <v>0</v>
      </c>
      <c r="L45" s="176">
        <f t="shared" si="9"/>
        <v>0</v>
      </c>
      <c r="M45" s="176">
        <f t="shared" si="10"/>
        <v>0</v>
      </c>
      <c r="N45" s="176">
        <v>0</v>
      </c>
      <c r="O45" s="176"/>
      <c r="P45" s="181"/>
      <c r="Q45" s="181"/>
      <c r="R45" s="181"/>
      <c r="S45" s="176">
        <f t="shared" si="11"/>
        <v>0</v>
      </c>
      <c r="T45" s="177"/>
      <c r="U45" s="177"/>
      <c r="V45" s="181"/>
      <c r="Z45">
        <v>0</v>
      </c>
    </row>
    <row r="46" spans="1:26" ht="24.95" customHeight="1">
      <c r="A46" s="178"/>
      <c r="B46" s="173" t="s">
        <v>88</v>
      </c>
      <c r="C46" s="179" t="s">
        <v>156</v>
      </c>
      <c r="D46" s="173" t="s">
        <v>157</v>
      </c>
      <c r="E46" s="173" t="s">
        <v>91</v>
      </c>
      <c r="F46" s="174">
        <v>8</v>
      </c>
      <c r="G46" s="180"/>
      <c r="H46" s="180"/>
      <c r="I46" s="175">
        <f t="shared" si="6"/>
        <v>0</v>
      </c>
      <c r="J46" s="173">
        <f t="shared" si="7"/>
        <v>0</v>
      </c>
      <c r="K46" s="176">
        <f t="shared" si="8"/>
        <v>0</v>
      </c>
      <c r="L46" s="176">
        <f t="shared" si="9"/>
        <v>0</v>
      </c>
      <c r="M46" s="176">
        <f t="shared" si="10"/>
        <v>0</v>
      </c>
      <c r="N46" s="176">
        <v>0</v>
      </c>
      <c r="O46" s="176"/>
      <c r="P46" s="181"/>
      <c r="Q46" s="181"/>
      <c r="R46" s="181"/>
      <c r="S46" s="176">
        <f t="shared" si="11"/>
        <v>0</v>
      </c>
      <c r="T46" s="177"/>
      <c r="U46" s="177"/>
      <c r="V46" s="181"/>
      <c r="Z46">
        <v>0</v>
      </c>
    </row>
    <row r="47" spans="1:26" ht="24.95" customHeight="1">
      <c r="A47" s="178"/>
      <c r="B47" s="173" t="s">
        <v>88</v>
      </c>
      <c r="C47" s="179" t="s">
        <v>158</v>
      </c>
      <c r="D47" s="173" t="s">
        <v>159</v>
      </c>
      <c r="E47" s="173" t="s">
        <v>91</v>
      </c>
      <c r="F47" s="174">
        <v>4</v>
      </c>
      <c r="G47" s="180"/>
      <c r="H47" s="180"/>
      <c r="I47" s="175">
        <f t="shared" si="6"/>
        <v>0</v>
      </c>
      <c r="J47" s="173">
        <f t="shared" si="7"/>
        <v>0</v>
      </c>
      <c r="K47" s="176">
        <f t="shared" si="8"/>
        <v>0</v>
      </c>
      <c r="L47" s="176">
        <f t="shared" si="9"/>
        <v>0</v>
      </c>
      <c r="M47" s="176">
        <f t="shared" si="10"/>
        <v>0</v>
      </c>
      <c r="N47" s="176">
        <v>0</v>
      </c>
      <c r="O47" s="176"/>
      <c r="P47" s="181"/>
      <c r="Q47" s="181"/>
      <c r="R47" s="181"/>
      <c r="S47" s="176">
        <f t="shared" si="11"/>
        <v>0</v>
      </c>
      <c r="T47" s="177"/>
      <c r="U47" s="177"/>
      <c r="V47" s="181"/>
      <c r="Z47">
        <v>0</v>
      </c>
    </row>
    <row r="48" spans="1:26" ht="24.95" customHeight="1">
      <c r="A48" s="178"/>
      <c r="B48" s="173" t="s">
        <v>88</v>
      </c>
      <c r="C48" s="179" t="s">
        <v>160</v>
      </c>
      <c r="D48" s="173" t="s">
        <v>161</v>
      </c>
      <c r="E48" s="173" t="s">
        <v>91</v>
      </c>
      <c r="F48" s="174">
        <v>12</v>
      </c>
      <c r="G48" s="180"/>
      <c r="H48" s="180"/>
      <c r="I48" s="175">
        <f t="shared" si="6"/>
        <v>0</v>
      </c>
      <c r="J48" s="173">
        <f t="shared" si="7"/>
        <v>0</v>
      </c>
      <c r="K48" s="176">
        <f t="shared" si="8"/>
        <v>0</v>
      </c>
      <c r="L48" s="176">
        <f t="shared" si="9"/>
        <v>0</v>
      </c>
      <c r="M48" s="176">
        <f t="shared" si="10"/>
        <v>0</v>
      </c>
      <c r="N48" s="176">
        <v>0</v>
      </c>
      <c r="O48" s="176"/>
      <c r="P48" s="181"/>
      <c r="Q48" s="181"/>
      <c r="R48" s="181"/>
      <c r="S48" s="176">
        <f t="shared" si="11"/>
        <v>0</v>
      </c>
      <c r="T48" s="177"/>
      <c r="U48" s="177"/>
      <c r="V48" s="181"/>
      <c r="Z48">
        <v>0</v>
      </c>
    </row>
    <row r="49" spans="1:26" ht="24.95" customHeight="1">
      <c r="A49" s="178"/>
      <c r="B49" s="173" t="s">
        <v>88</v>
      </c>
      <c r="C49" s="179" t="s">
        <v>162</v>
      </c>
      <c r="D49" s="173" t="s">
        <v>163</v>
      </c>
      <c r="E49" s="173" t="s">
        <v>91</v>
      </c>
      <c r="F49" s="174">
        <v>1</v>
      </c>
      <c r="G49" s="180"/>
      <c r="H49" s="180"/>
      <c r="I49" s="175">
        <f t="shared" si="6"/>
        <v>0</v>
      </c>
      <c r="J49" s="173">
        <f t="shared" si="7"/>
        <v>0</v>
      </c>
      <c r="K49" s="176">
        <f t="shared" si="8"/>
        <v>0</v>
      </c>
      <c r="L49" s="176">
        <f t="shared" si="9"/>
        <v>0</v>
      </c>
      <c r="M49" s="176">
        <f t="shared" si="10"/>
        <v>0</v>
      </c>
      <c r="N49" s="176">
        <v>0</v>
      </c>
      <c r="O49" s="176"/>
      <c r="P49" s="181"/>
      <c r="Q49" s="181"/>
      <c r="R49" s="181"/>
      <c r="S49" s="176">
        <f t="shared" si="11"/>
        <v>0</v>
      </c>
      <c r="T49" s="177"/>
      <c r="U49" s="177"/>
      <c r="V49" s="181"/>
      <c r="Z49">
        <v>0</v>
      </c>
    </row>
    <row r="50" spans="1:26" ht="24.95" customHeight="1">
      <c r="A50" s="178"/>
      <c r="B50" s="173" t="s">
        <v>88</v>
      </c>
      <c r="C50" s="179" t="s">
        <v>164</v>
      </c>
      <c r="D50" s="173" t="s">
        <v>165</v>
      </c>
      <c r="E50" s="173" t="s">
        <v>91</v>
      </c>
      <c r="F50" s="174">
        <v>2</v>
      </c>
      <c r="G50" s="180"/>
      <c r="H50" s="180"/>
      <c r="I50" s="175">
        <f t="shared" si="6"/>
        <v>0</v>
      </c>
      <c r="J50" s="173">
        <f t="shared" si="7"/>
        <v>0</v>
      </c>
      <c r="K50" s="176">
        <f t="shared" si="8"/>
        <v>0</v>
      </c>
      <c r="L50" s="176">
        <f t="shared" si="9"/>
        <v>0</v>
      </c>
      <c r="M50" s="176">
        <f t="shared" si="10"/>
        <v>0</v>
      </c>
      <c r="N50" s="176">
        <v>0</v>
      </c>
      <c r="O50" s="176"/>
      <c r="P50" s="181"/>
      <c r="Q50" s="181"/>
      <c r="R50" s="181"/>
      <c r="S50" s="176">
        <f t="shared" si="11"/>
        <v>0</v>
      </c>
      <c r="T50" s="177"/>
      <c r="U50" s="177"/>
      <c r="V50" s="181"/>
      <c r="Z50">
        <v>0</v>
      </c>
    </row>
    <row r="51" spans="1:26" ht="24.95" customHeight="1">
      <c r="A51" s="178"/>
      <c r="B51" s="173" t="s">
        <v>88</v>
      </c>
      <c r="C51" s="179" t="s">
        <v>166</v>
      </c>
      <c r="D51" s="173" t="s">
        <v>167</v>
      </c>
      <c r="E51" s="173" t="s">
        <v>84</v>
      </c>
      <c r="F51" s="174">
        <v>12</v>
      </c>
      <c r="G51" s="180"/>
      <c r="H51" s="180"/>
      <c r="I51" s="175">
        <f t="shared" si="6"/>
        <v>0</v>
      </c>
      <c r="J51" s="173">
        <f t="shared" si="7"/>
        <v>0</v>
      </c>
      <c r="K51" s="176">
        <f t="shared" si="8"/>
        <v>0</v>
      </c>
      <c r="L51" s="176">
        <f t="shared" si="9"/>
        <v>0</v>
      </c>
      <c r="M51" s="176">
        <f t="shared" si="10"/>
        <v>0</v>
      </c>
      <c r="N51" s="176">
        <v>0</v>
      </c>
      <c r="O51" s="176"/>
      <c r="P51" s="181"/>
      <c r="Q51" s="181"/>
      <c r="R51" s="181"/>
      <c r="S51" s="176">
        <f t="shared" si="11"/>
        <v>0</v>
      </c>
      <c r="T51" s="177"/>
      <c r="U51" s="177"/>
      <c r="V51" s="181"/>
      <c r="Z51">
        <v>0</v>
      </c>
    </row>
    <row r="52" spans="1:26" ht="24.95" customHeight="1">
      <c r="A52" s="178"/>
      <c r="B52" s="173" t="s">
        <v>88</v>
      </c>
      <c r="C52" s="179" t="s">
        <v>168</v>
      </c>
      <c r="D52" s="173" t="s">
        <v>169</v>
      </c>
      <c r="E52" s="173" t="s">
        <v>91</v>
      </c>
      <c r="F52" s="174">
        <v>2</v>
      </c>
      <c r="G52" s="180"/>
      <c r="H52" s="180"/>
      <c r="I52" s="175">
        <f t="shared" si="6"/>
        <v>0</v>
      </c>
      <c r="J52" s="173">
        <f t="shared" si="7"/>
        <v>0</v>
      </c>
      <c r="K52" s="176">
        <f t="shared" si="8"/>
        <v>0</v>
      </c>
      <c r="L52" s="176">
        <f t="shared" si="9"/>
        <v>0</v>
      </c>
      <c r="M52" s="176">
        <f t="shared" si="10"/>
        <v>0</v>
      </c>
      <c r="N52" s="176">
        <v>0</v>
      </c>
      <c r="O52" s="176"/>
      <c r="P52" s="181"/>
      <c r="Q52" s="181"/>
      <c r="R52" s="181"/>
      <c r="S52" s="176">
        <f t="shared" si="11"/>
        <v>0</v>
      </c>
      <c r="T52" s="177"/>
      <c r="U52" s="177"/>
      <c r="V52" s="181"/>
      <c r="Z52">
        <v>0</v>
      </c>
    </row>
    <row r="53" spans="1:26" ht="24.95" customHeight="1">
      <c r="A53" s="169"/>
      <c r="B53" s="164" t="s">
        <v>81</v>
      </c>
      <c r="C53" s="170" t="s">
        <v>170</v>
      </c>
      <c r="D53" s="164" t="s">
        <v>171</v>
      </c>
      <c r="E53" s="164" t="s">
        <v>87</v>
      </c>
      <c r="F53" s="165">
        <v>1</v>
      </c>
      <c r="G53" s="171"/>
      <c r="H53" s="171"/>
      <c r="I53" s="166">
        <f t="shared" si="6"/>
        <v>0</v>
      </c>
      <c r="J53" s="164">
        <f t="shared" si="7"/>
        <v>0</v>
      </c>
      <c r="K53" s="167">
        <f t="shared" si="8"/>
        <v>0</v>
      </c>
      <c r="L53" s="167">
        <f t="shared" si="9"/>
        <v>0</v>
      </c>
      <c r="M53" s="167">
        <f t="shared" si="10"/>
        <v>0</v>
      </c>
      <c r="N53" s="167">
        <v>0</v>
      </c>
      <c r="O53" s="167"/>
      <c r="P53" s="172"/>
      <c r="Q53" s="172"/>
      <c r="R53" s="172"/>
      <c r="S53" s="167">
        <f t="shared" si="11"/>
        <v>0</v>
      </c>
      <c r="T53" s="168"/>
      <c r="U53" s="168"/>
      <c r="V53" s="172"/>
      <c r="Z53">
        <v>0</v>
      </c>
    </row>
    <row r="54" spans="1:26" ht="24.95" customHeight="1">
      <c r="A54" s="178"/>
      <c r="B54" s="173" t="s">
        <v>88</v>
      </c>
      <c r="C54" s="179" t="s">
        <v>172</v>
      </c>
      <c r="D54" s="173" t="s">
        <v>173</v>
      </c>
      <c r="E54" s="173" t="s">
        <v>91</v>
      </c>
      <c r="F54" s="174">
        <v>1</v>
      </c>
      <c r="G54" s="180"/>
      <c r="H54" s="180"/>
      <c r="I54" s="175">
        <f t="shared" si="6"/>
        <v>0</v>
      </c>
      <c r="J54" s="173">
        <f t="shared" si="7"/>
        <v>0</v>
      </c>
      <c r="K54" s="176">
        <f t="shared" si="8"/>
        <v>0</v>
      </c>
      <c r="L54" s="176">
        <f t="shared" si="9"/>
        <v>0</v>
      </c>
      <c r="M54" s="176">
        <f t="shared" si="10"/>
        <v>0</v>
      </c>
      <c r="N54" s="176">
        <v>0</v>
      </c>
      <c r="O54" s="176"/>
      <c r="P54" s="181"/>
      <c r="Q54" s="181"/>
      <c r="R54" s="181"/>
      <c r="S54" s="176">
        <f t="shared" si="11"/>
        <v>0</v>
      </c>
      <c r="T54" s="177"/>
      <c r="U54" s="177"/>
      <c r="V54" s="181"/>
      <c r="Z54">
        <v>0</v>
      </c>
    </row>
    <row r="55" spans="1:26" ht="24.95" customHeight="1">
      <c r="A55" s="178"/>
      <c r="B55" s="173" t="s">
        <v>88</v>
      </c>
      <c r="C55" s="179" t="s">
        <v>174</v>
      </c>
      <c r="D55" s="173" t="s">
        <v>175</v>
      </c>
      <c r="E55" s="173" t="s">
        <v>91</v>
      </c>
      <c r="F55" s="174">
        <v>1</v>
      </c>
      <c r="G55" s="180"/>
      <c r="H55" s="180"/>
      <c r="I55" s="175">
        <f t="shared" si="6"/>
        <v>0</v>
      </c>
      <c r="J55" s="173">
        <f t="shared" si="7"/>
        <v>0</v>
      </c>
      <c r="K55" s="176">
        <f t="shared" si="8"/>
        <v>0</v>
      </c>
      <c r="L55" s="176">
        <f t="shared" si="9"/>
        <v>0</v>
      </c>
      <c r="M55" s="176">
        <f t="shared" si="10"/>
        <v>0</v>
      </c>
      <c r="N55" s="176">
        <v>0</v>
      </c>
      <c r="O55" s="176"/>
      <c r="P55" s="181"/>
      <c r="Q55" s="181"/>
      <c r="R55" s="181"/>
      <c r="S55" s="176">
        <f t="shared" si="11"/>
        <v>0</v>
      </c>
      <c r="T55" s="177"/>
      <c r="U55" s="177"/>
      <c r="V55" s="181"/>
      <c r="Z55">
        <v>0</v>
      </c>
    </row>
    <row r="56" spans="1:26" ht="24.95" customHeight="1">
      <c r="A56" s="178"/>
      <c r="B56" s="173" t="s">
        <v>88</v>
      </c>
      <c r="C56" s="179" t="s">
        <v>176</v>
      </c>
      <c r="D56" s="173" t="s">
        <v>177</v>
      </c>
      <c r="E56" s="173" t="s">
        <v>91</v>
      </c>
      <c r="F56" s="174">
        <v>15</v>
      </c>
      <c r="G56" s="180"/>
      <c r="H56" s="180"/>
      <c r="I56" s="175">
        <f t="shared" si="6"/>
        <v>0</v>
      </c>
      <c r="J56" s="173">
        <f t="shared" si="7"/>
        <v>0</v>
      </c>
      <c r="K56" s="176">
        <f t="shared" si="8"/>
        <v>0</v>
      </c>
      <c r="L56" s="176">
        <f t="shared" si="9"/>
        <v>0</v>
      </c>
      <c r="M56" s="176">
        <f t="shared" si="10"/>
        <v>0</v>
      </c>
      <c r="N56" s="176">
        <v>0</v>
      </c>
      <c r="O56" s="176"/>
      <c r="P56" s="181"/>
      <c r="Q56" s="181"/>
      <c r="R56" s="181"/>
      <c r="S56" s="176">
        <f t="shared" si="11"/>
        <v>0</v>
      </c>
      <c r="T56" s="177"/>
      <c r="U56" s="177"/>
      <c r="V56" s="181"/>
      <c r="Z56">
        <v>0</v>
      </c>
    </row>
    <row r="57" spans="1:26" ht="24.95" customHeight="1">
      <c r="A57" s="178"/>
      <c r="B57" s="173" t="s">
        <v>88</v>
      </c>
      <c r="C57" s="179" t="s">
        <v>178</v>
      </c>
      <c r="D57" s="173" t="s">
        <v>179</v>
      </c>
      <c r="E57" s="173" t="s">
        <v>91</v>
      </c>
      <c r="F57" s="174">
        <v>2</v>
      </c>
      <c r="G57" s="180"/>
      <c r="H57" s="180"/>
      <c r="I57" s="175">
        <f t="shared" si="6"/>
        <v>0</v>
      </c>
      <c r="J57" s="173">
        <f t="shared" si="7"/>
        <v>0</v>
      </c>
      <c r="K57" s="176">
        <f t="shared" si="8"/>
        <v>0</v>
      </c>
      <c r="L57" s="176">
        <f t="shared" si="9"/>
        <v>0</v>
      </c>
      <c r="M57" s="176">
        <f t="shared" si="10"/>
        <v>0</v>
      </c>
      <c r="N57" s="176">
        <v>0</v>
      </c>
      <c r="O57" s="176"/>
      <c r="P57" s="181"/>
      <c r="Q57" s="181"/>
      <c r="R57" s="181"/>
      <c r="S57" s="176">
        <f t="shared" si="11"/>
        <v>0</v>
      </c>
      <c r="T57" s="177"/>
      <c r="U57" s="177"/>
      <c r="V57" s="181"/>
      <c r="Z57">
        <v>0</v>
      </c>
    </row>
    <row r="58" spans="1:26" ht="24.95" customHeight="1">
      <c r="A58" s="178"/>
      <c r="B58" s="173" t="s">
        <v>88</v>
      </c>
      <c r="C58" s="179" t="s">
        <v>180</v>
      </c>
      <c r="D58" s="173" t="s">
        <v>181</v>
      </c>
      <c r="E58" s="173" t="s">
        <v>91</v>
      </c>
      <c r="F58" s="174">
        <v>4</v>
      </c>
      <c r="G58" s="180"/>
      <c r="H58" s="180"/>
      <c r="I58" s="175">
        <f t="shared" si="6"/>
        <v>0</v>
      </c>
      <c r="J58" s="173">
        <f t="shared" si="7"/>
        <v>0</v>
      </c>
      <c r="K58" s="176">
        <f t="shared" si="8"/>
        <v>0</v>
      </c>
      <c r="L58" s="176">
        <f t="shared" si="9"/>
        <v>0</v>
      </c>
      <c r="M58" s="176">
        <f t="shared" si="10"/>
        <v>0</v>
      </c>
      <c r="N58" s="176">
        <v>0</v>
      </c>
      <c r="O58" s="176"/>
      <c r="P58" s="181"/>
      <c r="Q58" s="181"/>
      <c r="R58" s="181"/>
      <c r="S58" s="176">
        <f t="shared" si="11"/>
        <v>0</v>
      </c>
      <c r="T58" s="177"/>
      <c r="U58" s="177"/>
      <c r="V58" s="181"/>
      <c r="Z58">
        <v>0</v>
      </c>
    </row>
    <row r="59" spans="1:26" ht="24.95" customHeight="1">
      <c r="A59" s="178"/>
      <c r="B59" s="173" t="s">
        <v>88</v>
      </c>
      <c r="C59" s="179" t="s">
        <v>182</v>
      </c>
      <c r="D59" s="173" t="s">
        <v>183</v>
      </c>
      <c r="E59" s="173" t="s">
        <v>91</v>
      </c>
      <c r="F59" s="174">
        <v>1</v>
      </c>
      <c r="G59" s="180"/>
      <c r="H59" s="180"/>
      <c r="I59" s="175">
        <f t="shared" si="6"/>
        <v>0</v>
      </c>
      <c r="J59" s="173">
        <f t="shared" si="7"/>
        <v>0</v>
      </c>
      <c r="K59" s="176">
        <f t="shared" si="8"/>
        <v>0</v>
      </c>
      <c r="L59" s="176">
        <f t="shared" si="9"/>
        <v>0</v>
      </c>
      <c r="M59" s="176">
        <f t="shared" si="10"/>
        <v>0</v>
      </c>
      <c r="N59" s="176">
        <v>0</v>
      </c>
      <c r="O59" s="176"/>
      <c r="P59" s="181"/>
      <c r="Q59" s="181"/>
      <c r="R59" s="181"/>
      <c r="S59" s="176">
        <f t="shared" si="11"/>
        <v>0</v>
      </c>
      <c r="T59" s="177"/>
      <c r="U59" s="177"/>
      <c r="V59" s="181"/>
      <c r="Z59">
        <v>0</v>
      </c>
    </row>
    <row r="60" spans="1:26" ht="24.95" customHeight="1">
      <c r="A60" s="178"/>
      <c r="B60" s="173" t="s">
        <v>88</v>
      </c>
      <c r="C60" s="179" t="s">
        <v>184</v>
      </c>
      <c r="D60" s="173" t="s">
        <v>185</v>
      </c>
      <c r="E60" s="173" t="s">
        <v>91</v>
      </c>
      <c r="F60" s="174">
        <v>1</v>
      </c>
      <c r="G60" s="180"/>
      <c r="H60" s="180"/>
      <c r="I60" s="175">
        <f t="shared" si="6"/>
        <v>0</v>
      </c>
      <c r="J60" s="173">
        <f t="shared" si="7"/>
        <v>0</v>
      </c>
      <c r="K60" s="176">
        <f t="shared" si="8"/>
        <v>0</v>
      </c>
      <c r="L60" s="176">
        <f t="shared" si="9"/>
        <v>0</v>
      </c>
      <c r="M60" s="176">
        <f t="shared" si="10"/>
        <v>0</v>
      </c>
      <c r="N60" s="176">
        <v>0</v>
      </c>
      <c r="O60" s="176"/>
      <c r="P60" s="181"/>
      <c r="Q60" s="181"/>
      <c r="R60" s="181"/>
      <c r="S60" s="176">
        <f t="shared" si="11"/>
        <v>0</v>
      </c>
      <c r="T60" s="177"/>
      <c r="U60" s="177"/>
      <c r="V60" s="181"/>
      <c r="Z60">
        <v>0</v>
      </c>
    </row>
    <row r="61" spans="1:26" ht="24.95" customHeight="1">
      <c r="A61" s="178"/>
      <c r="B61" s="173" t="s">
        <v>88</v>
      </c>
      <c r="C61" s="179" t="s">
        <v>186</v>
      </c>
      <c r="D61" s="173" t="s">
        <v>187</v>
      </c>
      <c r="E61" s="173" t="s">
        <v>91</v>
      </c>
      <c r="F61" s="174">
        <v>1</v>
      </c>
      <c r="G61" s="180"/>
      <c r="H61" s="180"/>
      <c r="I61" s="175">
        <f t="shared" si="6"/>
        <v>0</v>
      </c>
      <c r="J61" s="173">
        <f t="shared" si="7"/>
        <v>0</v>
      </c>
      <c r="K61" s="176">
        <f t="shared" si="8"/>
        <v>0</v>
      </c>
      <c r="L61" s="176">
        <f t="shared" si="9"/>
        <v>0</v>
      </c>
      <c r="M61" s="176">
        <f t="shared" si="10"/>
        <v>0</v>
      </c>
      <c r="N61" s="176">
        <v>0</v>
      </c>
      <c r="O61" s="176"/>
      <c r="P61" s="181"/>
      <c r="Q61" s="181"/>
      <c r="R61" s="181"/>
      <c r="S61" s="176">
        <f t="shared" si="11"/>
        <v>0</v>
      </c>
      <c r="T61" s="177"/>
      <c r="U61" s="177"/>
      <c r="V61" s="181"/>
      <c r="Z61">
        <v>0</v>
      </c>
    </row>
    <row r="62" spans="1:26" ht="24.95" customHeight="1">
      <c r="A62" s="178"/>
      <c r="B62" s="173" t="s">
        <v>88</v>
      </c>
      <c r="C62" s="179" t="s">
        <v>188</v>
      </c>
      <c r="D62" s="173" t="s">
        <v>189</v>
      </c>
      <c r="E62" s="173" t="s">
        <v>91</v>
      </c>
      <c r="F62" s="174">
        <v>4</v>
      </c>
      <c r="G62" s="180"/>
      <c r="H62" s="180"/>
      <c r="I62" s="175">
        <f t="shared" si="6"/>
        <v>0</v>
      </c>
      <c r="J62" s="173">
        <f t="shared" si="7"/>
        <v>0</v>
      </c>
      <c r="K62" s="176">
        <f t="shared" si="8"/>
        <v>0</v>
      </c>
      <c r="L62" s="176">
        <f t="shared" si="9"/>
        <v>0</v>
      </c>
      <c r="M62" s="176">
        <f t="shared" si="10"/>
        <v>0</v>
      </c>
      <c r="N62" s="176">
        <v>0</v>
      </c>
      <c r="O62" s="176"/>
      <c r="P62" s="181"/>
      <c r="Q62" s="181"/>
      <c r="R62" s="181"/>
      <c r="S62" s="176">
        <f t="shared" si="11"/>
        <v>0</v>
      </c>
      <c r="T62" s="177"/>
      <c r="U62" s="177"/>
      <c r="V62" s="181"/>
      <c r="Z62">
        <v>0</v>
      </c>
    </row>
    <row r="63" spans="1:26" ht="24.95" customHeight="1">
      <c r="A63" s="178"/>
      <c r="B63" s="173" t="s">
        <v>88</v>
      </c>
      <c r="C63" s="179" t="s">
        <v>190</v>
      </c>
      <c r="D63" s="173" t="s">
        <v>191</v>
      </c>
      <c r="E63" s="173" t="s">
        <v>91</v>
      </c>
      <c r="F63" s="174">
        <v>6</v>
      </c>
      <c r="G63" s="180"/>
      <c r="H63" s="180"/>
      <c r="I63" s="175">
        <f t="shared" si="6"/>
        <v>0</v>
      </c>
      <c r="J63" s="173">
        <f t="shared" si="7"/>
        <v>0</v>
      </c>
      <c r="K63" s="176">
        <f t="shared" si="8"/>
        <v>0</v>
      </c>
      <c r="L63" s="176">
        <f t="shared" si="9"/>
        <v>0</v>
      </c>
      <c r="M63" s="176">
        <f t="shared" si="10"/>
        <v>0</v>
      </c>
      <c r="N63" s="176">
        <v>0</v>
      </c>
      <c r="O63" s="176"/>
      <c r="P63" s="181"/>
      <c r="Q63" s="181"/>
      <c r="R63" s="181"/>
      <c r="S63" s="176">
        <f t="shared" si="11"/>
        <v>0</v>
      </c>
      <c r="T63" s="177"/>
      <c r="U63" s="177"/>
      <c r="V63" s="181"/>
      <c r="Z63">
        <v>0</v>
      </c>
    </row>
    <row r="64" spans="1:26" ht="24.95" customHeight="1">
      <c r="A64" s="178"/>
      <c r="B64" s="173" t="s">
        <v>88</v>
      </c>
      <c r="C64" s="179" t="s">
        <v>192</v>
      </c>
      <c r="D64" s="173" t="s">
        <v>193</v>
      </c>
      <c r="E64" s="173" t="s">
        <v>91</v>
      </c>
      <c r="F64" s="174">
        <v>1</v>
      </c>
      <c r="G64" s="180"/>
      <c r="H64" s="180"/>
      <c r="I64" s="175">
        <f t="shared" si="6"/>
        <v>0</v>
      </c>
      <c r="J64" s="173">
        <f t="shared" si="7"/>
        <v>0</v>
      </c>
      <c r="K64" s="176">
        <f t="shared" si="8"/>
        <v>0</v>
      </c>
      <c r="L64" s="176">
        <f t="shared" si="9"/>
        <v>0</v>
      </c>
      <c r="M64" s="176">
        <f t="shared" si="10"/>
        <v>0</v>
      </c>
      <c r="N64" s="176">
        <v>0</v>
      </c>
      <c r="O64" s="176"/>
      <c r="P64" s="181"/>
      <c r="Q64" s="181"/>
      <c r="R64" s="181"/>
      <c r="S64" s="176">
        <f t="shared" si="11"/>
        <v>0</v>
      </c>
      <c r="T64" s="177"/>
      <c r="U64" s="177"/>
      <c r="V64" s="181"/>
      <c r="Z64">
        <v>0</v>
      </c>
    </row>
    <row r="65" spans="1:26" ht="24.95" customHeight="1">
      <c r="A65" s="178"/>
      <c r="B65" s="173" t="s">
        <v>88</v>
      </c>
      <c r="C65" s="179" t="s">
        <v>194</v>
      </c>
      <c r="D65" s="173" t="s">
        <v>195</v>
      </c>
      <c r="E65" s="173" t="s">
        <v>91</v>
      </c>
      <c r="F65" s="174">
        <v>4</v>
      </c>
      <c r="G65" s="180"/>
      <c r="H65" s="180"/>
      <c r="I65" s="175">
        <f t="shared" si="6"/>
        <v>0</v>
      </c>
      <c r="J65" s="173">
        <f t="shared" si="7"/>
        <v>0</v>
      </c>
      <c r="K65" s="176">
        <f t="shared" si="8"/>
        <v>0</v>
      </c>
      <c r="L65" s="176">
        <f t="shared" si="9"/>
        <v>0</v>
      </c>
      <c r="M65" s="176">
        <f t="shared" si="10"/>
        <v>0</v>
      </c>
      <c r="N65" s="176">
        <v>0</v>
      </c>
      <c r="O65" s="176"/>
      <c r="P65" s="181"/>
      <c r="Q65" s="181"/>
      <c r="R65" s="181"/>
      <c r="S65" s="176">
        <f t="shared" si="11"/>
        <v>0</v>
      </c>
      <c r="T65" s="177"/>
      <c r="U65" s="177"/>
      <c r="V65" s="181"/>
      <c r="Z65">
        <v>0</v>
      </c>
    </row>
    <row r="66" spans="1:26" ht="24.95" customHeight="1">
      <c r="A66" s="178"/>
      <c r="B66" s="173" t="s">
        <v>88</v>
      </c>
      <c r="C66" s="179" t="s">
        <v>196</v>
      </c>
      <c r="D66" s="173" t="s">
        <v>197</v>
      </c>
      <c r="E66" s="173" t="s">
        <v>91</v>
      </c>
      <c r="F66" s="174">
        <v>4</v>
      </c>
      <c r="G66" s="180"/>
      <c r="H66" s="180"/>
      <c r="I66" s="175">
        <f t="shared" si="6"/>
        <v>0</v>
      </c>
      <c r="J66" s="173">
        <f t="shared" si="7"/>
        <v>0</v>
      </c>
      <c r="K66" s="176">
        <f t="shared" si="8"/>
        <v>0</v>
      </c>
      <c r="L66" s="176">
        <f t="shared" si="9"/>
        <v>0</v>
      </c>
      <c r="M66" s="176">
        <f t="shared" si="10"/>
        <v>0</v>
      </c>
      <c r="N66" s="176">
        <v>0</v>
      </c>
      <c r="O66" s="176"/>
      <c r="P66" s="181"/>
      <c r="Q66" s="181"/>
      <c r="R66" s="181"/>
      <c r="S66" s="176">
        <f t="shared" si="11"/>
        <v>0</v>
      </c>
      <c r="T66" s="177"/>
      <c r="U66" s="177"/>
      <c r="V66" s="181"/>
      <c r="Z66">
        <v>0</v>
      </c>
    </row>
    <row r="67" spans="1:26" ht="24.95" customHeight="1">
      <c r="A67" s="178"/>
      <c r="B67" s="173" t="s">
        <v>88</v>
      </c>
      <c r="C67" s="179" t="s">
        <v>198</v>
      </c>
      <c r="D67" s="173" t="s">
        <v>199</v>
      </c>
      <c r="E67" s="173" t="s">
        <v>91</v>
      </c>
      <c r="F67" s="174">
        <v>2</v>
      </c>
      <c r="G67" s="180"/>
      <c r="H67" s="180"/>
      <c r="I67" s="175">
        <f t="shared" si="6"/>
        <v>0</v>
      </c>
      <c r="J67" s="173">
        <f t="shared" si="7"/>
        <v>0</v>
      </c>
      <c r="K67" s="176">
        <f t="shared" si="8"/>
        <v>0</v>
      </c>
      <c r="L67" s="176">
        <f t="shared" si="9"/>
        <v>0</v>
      </c>
      <c r="M67" s="176">
        <f t="shared" si="10"/>
        <v>0</v>
      </c>
      <c r="N67" s="176">
        <v>0</v>
      </c>
      <c r="O67" s="176"/>
      <c r="P67" s="181"/>
      <c r="Q67" s="181"/>
      <c r="R67" s="181"/>
      <c r="S67" s="176">
        <f t="shared" si="11"/>
        <v>0</v>
      </c>
      <c r="T67" s="177"/>
      <c r="U67" s="177"/>
      <c r="V67" s="181"/>
      <c r="Z67">
        <v>0</v>
      </c>
    </row>
    <row r="68" spans="1:26" ht="24.95" customHeight="1">
      <c r="A68" s="178"/>
      <c r="B68" s="173" t="s">
        <v>88</v>
      </c>
      <c r="C68" s="179" t="s">
        <v>200</v>
      </c>
      <c r="D68" s="173" t="s">
        <v>201</v>
      </c>
      <c r="E68" s="173" t="s">
        <v>91</v>
      </c>
      <c r="F68" s="174">
        <v>1</v>
      </c>
      <c r="G68" s="180"/>
      <c r="H68" s="180"/>
      <c r="I68" s="175">
        <f t="shared" si="6"/>
        <v>0</v>
      </c>
      <c r="J68" s="173">
        <f t="shared" si="7"/>
        <v>0</v>
      </c>
      <c r="K68" s="176">
        <f t="shared" si="8"/>
        <v>0</v>
      </c>
      <c r="L68" s="176">
        <f t="shared" si="9"/>
        <v>0</v>
      </c>
      <c r="M68" s="176">
        <f t="shared" si="10"/>
        <v>0</v>
      </c>
      <c r="N68" s="176">
        <v>0</v>
      </c>
      <c r="O68" s="176"/>
      <c r="P68" s="181"/>
      <c r="Q68" s="181"/>
      <c r="R68" s="181"/>
      <c r="S68" s="176">
        <f t="shared" si="11"/>
        <v>0</v>
      </c>
      <c r="T68" s="177"/>
      <c r="U68" s="177"/>
      <c r="V68" s="181"/>
      <c r="Z68">
        <v>0</v>
      </c>
    </row>
    <row r="69" spans="1:26" ht="24.95" customHeight="1">
      <c r="A69" s="178"/>
      <c r="B69" s="173" t="s">
        <v>88</v>
      </c>
      <c r="C69" s="179" t="s">
        <v>202</v>
      </c>
      <c r="D69" s="173" t="s">
        <v>203</v>
      </c>
      <c r="E69" s="173" t="s">
        <v>91</v>
      </c>
      <c r="F69" s="174">
        <v>1</v>
      </c>
      <c r="G69" s="180"/>
      <c r="H69" s="180"/>
      <c r="I69" s="175">
        <f t="shared" si="6"/>
        <v>0</v>
      </c>
      <c r="J69" s="173">
        <f t="shared" si="7"/>
        <v>0</v>
      </c>
      <c r="K69" s="176">
        <f t="shared" si="8"/>
        <v>0</v>
      </c>
      <c r="L69" s="176">
        <f t="shared" si="9"/>
        <v>0</v>
      </c>
      <c r="M69" s="176">
        <f t="shared" si="10"/>
        <v>0</v>
      </c>
      <c r="N69" s="176">
        <v>0</v>
      </c>
      <c r="O69" s="176"/>
      <c r="P69" s="181"/>
      <c r="Q69" s="181"/>
      <c r="R69" s="181"/>
      <c r="S69" s="176">
        <f t="shared" si="11"/>
        <v>0</v>
      </c>
      <c r="T69" s="177"/>
      <c r="U69" s="177"/>
      <c r="V69" s="181"/>
      <c r="Z69">
        <v>0</v>
      </c>
    </row>
    <row r="70" spans="1:26" ht="24.95" customHeight="1">
      <c r="A70" s="178"/>
      <c r="B70" s="173" t="s">
        <v>88</v>
      </c>
      <c r="C70" s="179" t="s">
        <v>204</v>
      </c>
      <c r="D70" s="173" t="s">
        <v>205</v>
      </c>
      <c r="E70" s="173" t="s">
        <v>91</v>
      </c>
      <c r="F70" s="174">
        <v>8</v>
      </c>
      <c r="G70" s="180"/>
      <c r="H70" s="180"/>
      <c r="I70" s="175">
        <f t="shared" si="6"/>
        <v>0</v>
      </c>
      <c r="J70" s="173">
        <f t="shared" si="7"/>
        <v>0</v>
      </c>
      <c r="K70" s="176">
        <f t="shared" si="8"/>
        <v>0</v>
      </c>
      <c r="L70" s="176">
        <f t="shared" si="9"/>
        <v>0</v>
      </c>
      <c r="M70" s="176">
        <f t="shared" si="10"/>
        <v>0</v>
      </c>
      <c r="N70" s="176">
        <v>0</v>
      </c>
      <c r="O70" s="176"/>
      <c r="P70" s="181"/>
      <c r="Q70" s="181"/>
      <c r="R70" s="181"/>
      <c r="S70" s="176">
        <f t="shared" si="11"/>
        <v>0</v>
      </c>
      <c r="T70" s="177"/>
      <c r="U70" s="177"/>
      <c r="V70" s="181"/>
      <c r="Z70">
        <v>0</v>
      </c>
    </row>
    <row r="71" spans="1:26" ht="24.95" customHeight="1">
      <c r="A71" s="178"/>
      <c r="B71" s="173" t="s">
        <v>88</v>
      </c>
      <c r="C71" s="179" t="s">
        <v>206</v>
      </c>
      <c r="D71" s="173" t="s">
        <v>207</v>
      </c>
      <c r="E71" s="173" t="s">
        <v>91</v>
      </c>
      <c r="F71" s="174">
        <v>6</v>
      </c>
      <c r="G71" s="180"/>
      <c r="H71" s="180"/>
      <c r="I71" s="175">
        <f t="shared" si="6"/>
        <v>0</v>
      </c>
      <c r="J71" s="173">
        <f t="shared" si="7"/>
        <v>0</v>
      </c>
      <c r="K71" s="176">
        <f t="shared" si="8"/>
        <v>0</v>
      </c>
      <c r="L71" s="176">
        <f t="shared" si="9"/>
        <v>0</v>
      </c>
      <c r="M71" s="176">
        <f t="shared" si="10"/>
        <v>0</v>
      </c>
      <c r="N71" s="176">
        <v>0</v>
      </c>
      <c r="O71" s="176"/>
      <c r="P71" s="181"/>
      <c r="Q71" s="181"/>
      <c r="R71" s="181"/>
      <c r="S71" s="176">
        <f t="shared" si="11"/>
        <v>0</v>
      </c>
      <c r="T71" s="177"/>
      <c r="U71" s="177"/>
      <c r="V71" s="181"/>
      <c r="Z71">
        <v>0</v>
      </c>
    </row>
    <row r="72" spans="1:26" ht="24.95" customHeight="1">
      <c r="A72" s="178"/>
      <c r="B72" s="173" t="s">
        <v>88</v>
      </c>
      <c r="C72" s="179" t="s">
        <v>208</v>
      </c>
      <c r="D72" s="173" t="s">
        <v>209</v>
      </c>
      <c r="E72" s="173" t="s">
        <v>91</v>
      </c>
      <c r="F72" s="174">
        <v>3</v>
      </c>
      <c r="G72" s="180"/>
      <c r="H72" s="180"/>
      <c r="I72" s="175">
        <f t="shared" si="6"/>
        <v>0</v>
      </c>
      <c r="J72" s="173">
        <f t="shared" si="7"/>
        <v>0</v>
      </c>
      <c r="K72" s="176">
        <f t="shared" si="8"/>
        <v>0</v>
      </c>
      <c r="L72" s="176">
        <f t="shared" si="9"/>
        <v>0</v>
      </c>
      <c r="M72" s="176">
        <f t="shared" si="10"/>
        <v>0</v>
      </c>
      <c r="N72" s="176">
        <v>0</v>
      </c>
      <c r="O72" s="176"/>
      <c r="P72" s="181"/>
      <c r="Q72" s="181"/>
      <c r="R72" s="181"/>
      <c r="S72" s="176">
        <f t="shared" si="11"/>
        <v>0</v>
      </c>
      <c r="T72" s="177"/>
      <c r="U72" s="177"/>
      <c r="V72" s="181"/>
      <c r="Z72">
        <v>0</v>
      </c>
    </row>
    <row r="73" spans="1:26" ht="24.95" customHeight="1">
      <c r="A73" s="178"/>
      <c r="B73" s="173" t="s">
        <v>88</v>
      </c>
      <c r="C73" s="179" t="s">
        <v>210</v>
      </c>
      <c r="D73" s="173" t="s">
        <v>211</v>
      </c>
      <c r="E73" s="173" t="s">
        <v>91</v>
      </c>
      <c r="F73" s="174">
        <v>2</v>
      </c>
      <c r="G73" s="180"/>
      <c r="H73" s="180"/>
      <c r="I73" s="175">
        <f t="shared" si="6"/>
        <v>0</v>
      </c>
      <c r="J73" s="173">
        <f t="shared" si="7"/>
        <v>0</v>
      </c>
      <c r="K73" s="176">
        <f t="shared" si="8"/>
        <v>0</v>
      </c>
      <c r="L73" s="176">
        <f t="shared" si="9"/>
        <v>0</v>
      </c>
      <c r="M73" s="176">
        <f t="shared" si="10"/>
        <v>0</v>
      </c>
      <c r="N73" s="176">
        <v>0</v>
      </c>
      <c r="O73" s="176"/>
      <c r="P73" s="181"/>
      <c r="Q73" s="181"/>
      <c r="R73" s="181"/>
      <c r="S73" s="176">
        <f t="shared" si="11"/>
        <v>0</v>
      </c>
      <c r="T73" s="177"/>
      <c r="U73" s="177"/>
      <c r="V73" s="181"/>
      <c r="Z73">
        <v>0</v>
      </c>
    </row>
    <row r="74" spans="1:26" ht="24.95" customHeight="1">
      <c r="A74" s="178"/>
      <c r="B74" s="173" t="s">
        <v>88</v>
      </c>
      <c r="C74" s="179" t="s">
        <v>212</v>
      </c>
      <c r="D74" s="173" t="s">
        <v>213</v>
      </c>
      <c r="E74" s="173" t="s">
        <v>91</v>
      </c>
      <c r="F74" s="174">
        <v>1</v>
      </c>
      <c r="G74" s="180"/>
      <c r="H74" s="180"/>
      <c r="I74" s="175">
        <f t="shared" si="6"/>
        <v>0</v>
      </c>
      <c r="J74" s="173">
        <f t="shared" si="7"/>
        <v>0</v>
      </c>
      <c r="K74" s="176">
        <f t="shared" si="8"/>
        <v>0</v>
      </c>
      <c r="L74" s="176">
        <f t="shared" si="9"/>
        <v>0</v>
      </c>
      <c r="M74" s="176">
        <f t="shared" si="10"/>
        <v>0</v>
      </c>
      <c r="N74" s="176">
        <v>0</v>
      </c>
      <c r="O74" s="176"/>
      <c r="P74" s="181"/>
      <c r="Q74" s="181"/>
      <c r="R74" s="181"/>
      <c r="S74" s="176">
        <f t="shared" si="11"/>
        <v>0</v>
      </c>
      <c r="T74" s="177"/>
      <c r="U74" s="177"/>
      <c r="V74" s="181"/>
      <c r="Z74">
        <v>0</v>
      </c>
    </row>
    <row r="75" spans="1:26" ht="24.95" customHeight="1">
      <c r="A75" s="178"/>
      <c r="B75" s="173" t="s">
        <v>88</v>
      </c>
      <c r="C75" s="179" t="s">
        <v>214</v>
      </c>
      <c r="D75" s="173" t="s">
        <v>215</v>
      </c>
      <c r="E75" s="173" t="s">
        <v>91</v>
      </c>
      <c r="F75" s="174">
        <v>6</v>
      </c>
      <c r="G75" s="180"/>
      <c r="H75" s="180"/>
      <c r="I75" s="175">
        <f t="shared" ref="I75:I106" si="12">ROUND(F75*(G75+H75),2)</f>
        <v>0</v>
      </c>
      <c r="J75" s="173">
        <f t="shared" ref="J75:J106" si="13">ROUND(F75*(N75),2)</f>
        <v>0</v>
      </c>
      <c r="K75" s="176">
        <f t="shared" ref="K75:K106" si="14">ROUND(F75*(O75),2)</f>
        <v>0</v>
      </c>
      <c r="L75" s="176">
        <f t="shared" ref="L75:L106" si="15">ROUND(F75*(G75),2)</f>
        <v>0</v>
      </c>
      <c r="M75" s="176">
        <f t="shared" ref="M75:M106" si="16">ROUND(F75*(H75),2)</f>
        <v>0</v>
      </c>
      <c r="N75" s="176">
        <v>0</v>
      </c>
      <c r="O75" s="176"/>
      <c r="P75" s="181"/>
      <c r="Q75" s="181"/>
      <c r="R75" s="181"/>
      <c r="S75" s="176">
        <f t="shared" ref="S75:S106" si="17">ROUND(F75*(P75),3)</f>
        <v>0</v>
      </c>
      <c r="T75" s="177"/>
      <c r="U75" s="177"/>
      <c r="V75" s="181"/>
      <c r="Z75">
        <v>0</v>
      </c>
    </row>
    <row r="76" spans="1:26" ht="24.95" customHeight="1">
      <c r="A76" s="178"/>
      <c r="B76" s="173" t="s">
        <v>88</v>
      </c>
      <c r="C76" s="179" t="s">
        <v>216</v>
      </c>
      <c r="D76" s="173" t="s">
        <v>217</v>
      </c>
      <c r="E76" s="173" t="s">
        <v>91</v>
      </c>
      <c r="F76" s="174">
        <v>48</v>
      </c>
      <c r="G76" s="180"/>
      <c r="H76" s="180"/>
      <c r="I76" s="175">
        <f t="shared" si="12"/>
        <v>0</v>
      </c>
      <c r="J76" s="173">
        <f t="shared" si="13"/>
        <v>0</v>
      </c>
      <c r="K76" s="176">
        <f t="shared" si="14"/>
        <v>0</v>
      </c>
      <c r="L76" s="176">
        <f t="shared" si="15"/>
        <v>0</v>
      </c>
      <c r="M76" s="176">
        <f t="shared" si="16"/>
        <v>0</v>
      </c>
      <c r="N76" s="176">
        <v>0</v>
      </c>
      <c r="O76" s="176"/>
      <c r="P76" s="181"/>
      <c r="Q76" s="181"/>
      <c r="R76" s="181"/>
      <c r="S76" s="176">
        <f t="shared" si="17"/>
        <v>0</v>
      </c>
      <c r="T76" s="177"/>
      <c r="U76" s="177"/>
      <c r="V76" s="181"/>
      <c r="Z76">
        <v>0</v>
      </c>
    </row>
    <row r="77" spans="1:26" ht="24.95" customHeight="1">
      <c r="A77" s="178"/>
      <c r="B77" s="173" t="s">
        <v>88</v>
      </c>
      <c r="C77" s="179" t="s">
        <v>218</v>
      </c>
      <c r="D77" s="173" t="s">
        <v>219</v>
      </c>
      <c r="E77" s="173" t="s">
        <v>91</v>
      </c>
      <c r="F77" s="174">
        <v>9</v>
      </c>
      <c r="G77" s="180"/>
      <c r="H77" s="180"/>
      <c r="I77" s="175">
        <f t="shared" si="12"/>
        <v>0</v>
      </c>
      <c r="J77" s="173">
        <f t="shared" si="13"/>
        <v>0</v>
      </c>
      <c r="K77" s="176">
        <f t="shared" si="14"/>
        <v>0</v>
      </c>
      <c r="L77" s="176">
        <f t="shared" si="15"/>
        <v>0</v>
      </c>
      <c r="M77" s="176">
        <f t="shared" si="16"/>
        <v>0</v>
      </c>
      <c r="N77" s="176">
        <v>0</v>
      </c>
      <c r="O77" s="176"/>
      <c r="P77" s="181"/>
      <c r="Q77" s="181"/>
      <c r="R77" s="181"/>
      <c r="S77" s="176">
        <f t="shared" si="17"/>
        <v>0</v>
      </c>
      <c r="T77" s="177"/>
      <c r="U77" s="177"/>
      <c r="V77" s="181"/>
      <c r="Z77">
        <v>0</v>
      </c>
    </row>
    <row r="78" spans="1:26" ht="24.95" customHeight="1">
      <c r="A78" s="178"/>
      <c r="B78" s="173" t="s">
        <v>88</v>
      </c>
      <c r="C78" s="179" t="s">
        <v>220</v>
      </c>
      <c r="D78" s="173" t="s">
        <v>221</v>
      </c>
      <c r="E78" s="173" t="s">
        <v>91</v>
      </c>
      <c r="F78" s="174">
        <v>2</v>
      </c>
      <c r="G78" s="180"/>
      <c r="H78" s="180"/>
      <c r="I78" s="175">
        <f t="shared" si="12"/>
        <v>0</v>
      </c>
      <c r="J78" s="173">
        <f t="shared" si="13"/>
        <v>0</v>
      </c>
      <c r="K78" s="176">
        <f t="shared" si="14"/>
        <v>0</v>
      </c>
      <c r="L78" s="176">
        <f t="shared" si="15"/>
        <v>0</v>
      </c>
      <c r="M78" s="176">
        <f t="shared" si="16"/>
        <v>0</v>
      </c>
      <c r="N78" s="176">
        <v>0</v>
      </c>
      <c r="O78" s="176"/>
      <c r="P78" s="181"/>
      <c r="Q78" s="181"/>
      <c r="R78" s="181"/>
      <c r="S78" s="176">
        <f t="shared" si="17"/>
        <v>0</v>
      </c>
      <c r="T78" s="177"/>
      <c r="U78" s="177"/>
      <c r="V78" s="181"/>
      <c r="Z78">
        <v>0</v>
      </c>
    </row>
    <row r="79" spans="1:26" ht="24.95" customHeight="1">
      <c r="A79" s="178"/>
      <c r="B79" s="173" t="s">
        <v>88</v>
      </c>
      <c r="C79" s="179" t="s">
        <v>222</v>
      </c>
      <c r="D79" s="173" t="s">
        <v>223</v>
      </c>
      <c r="E79" s="173" t="s">
        <v>91</v>
      </c>
      <c r="F79" s="174">
        <v>8</v>
      </c>
      <c r="G79" s="180"/>
      <c r="H79" s="180"/>
      <c r="I79" s="175">
        <f t="shared" si="12"/>
        <v>0</v>
      </c>
      <c r="J79" s="173">
        <f t="shared" si="13"/>
        <v>0</v>
      </c>
      <c r="K79" s="176">
        <f t="shared" si="14"/>
        <v>0</v>
      </c>
      <c r="L79" s="176">
        <f t="shared" si="15"/>
        <v>0</v>
      </c>
      <c r="M79" s="176">
        <f t="shared" si="16"/>
        <v>0</v>
      </c>
      <c r="N79" s="176">
        <v>0</v>
      </c>
      <c r="O79" s="176"/>
      <c r="P79" s="181"/>
      <c r="Q79" s="181"/>
      <c r="R79" s="181"/>
      <c r="S79" s="176">
        <f t="shared" si="17"/>
        <v>0</v>
      </c>
      <c r="T79" s="177"/>
      <c r="U79" s="177"/>
      <c r="V79" s="181"/>
      <c r="Z79">
        <v>0</v>
      </c>
    </row>
    <row r="80" spans="1:26" ht="24.95" customHeight="1">
      <c r="A80" s="178"/>
      <c r="B80" s="173" t="s">
        <v>88</v>
      </c>
      <c r="C80" s="179" t="s">
        <v>224</v>
      </c>
      <c r="D80" s="173" t="s">
        <v>225</v>
      </c>
      <c r="E80" s="173" t="s">
        <v>91</v>
      </c>
      <c r="F80" s="174">
        <v>1</v>
      </c>
      <c r="G80" s="180"/>
      <c r="H80" s="180"/>
      <c r="I80" s="175">
        <f t="shared" si="12"/>
        <v>0</v>
      </c>
      <c r="J80" s="173">
        <f t="shared" si="13"/>
        <v>0</v>
      </c>
      <c r="K80" s="176">
        <f t="shared" si="14"/>
        <v>0</v>
      </c>
      <c r="L80" s="176">
        <f t="shared" si="15"/>
        <v>0</v>
      </c>
      <c r="M80" s="176">
        <f t="shared" si="16"/>
        <v>0</v>
      </c>
      <c r="N80" s="176">
        <v>0</v>
      </c>
      <c r="O80" s="176"/>
      <c r="P80" s="181"/>
      <c r="Q80" s="181"/>
      <c r="R80" s="181"/>
      <c r="S80" s="176">
        <f t="shared" si="17"/>
        <v>0</v>
      </c>
      <c r="T80" s="177"/>
      <c r="U80" s="177"/>
      <c r="V80" s="181"/>
      <c r="Z80">
        <v>0</v>
      </c>
    </row>
    <row r="81" spans="1:26" ht="24.95" customHeight="1">
      <c r="A81" s="178"/>
      <c r="B81" s="173" t="s">
        <v>88</v>
      </c>
      <c r="C81" s="179" t="s">
        <v>226</v>
      </c>
      <c r="D81" s="173" t="s">
        <v>227</v>
      </c>
      <c r="E81" s="173" t="s">
        <v>91</v>
      </c>
      <c r="F81" s="174">
        <v>1</v>
      </c>
      <c r="G81" s="180"/>
      <c r="H81" s="180"/>
      <c r="I81" s="175">
        <f t="shared" si="12"/>
        <v>0</v>
      </c>
      <c r="J81" s="173">
        <f t="shared" si="13"/>
        <v>0</v>
      </c>
      <c r="K81" s="176">
        <f t="shared" si="14"/>
        <v>0</v>
      </c>
      <c r="L81" s="176">
        <f t="shared" si="15"/>
        <v>0</v>
      </c>
      <c r="M81" s="176">
        <f t="shared" si="16"/>
        <v>0</v>
      </c>
      <c r="N81" s="176">
        <v>0</v>
      </c>
      <c r="O81" s="176"/>
      <c r="P81" s="181"/>
      <c r="Q81" s="181"/>
      <c r="R81" s="181"/>
      <c r="S81" s="176">
        <f t="shared" si="17"/>
        <v>0</v>
      </c>
      <c r="T81" s="177"/>
      <c r="U81" s="177"/>
      <c r="V81" s="181"/>
      <c r="Z81">
        <v>0</v>
      </c>
    </row>
    <row r="82" spans="1:26" ht="24.95" customHeight="1">
      <c r="A82" s="178"/>
      <c r="B82" s="173" t="s">
        <v>88</v>
      </c>
      <c r="C82" s="179" t="s">
        <v>228</v>
      </c>
      <c r="D82" s="173" t="s">
        <v>229</v>
      </c>
      <c r="E82" s="173" t="s">
        <v>91</v>
      </c>
      <c r="F82" s="174">
        <v>1</v>
      </c>
      <c r="G82" s="180"/>
      <c r="H82" s="180"/>
      <c r="I82" s="175">
        <f t="shared" si="12"/>
        <v>0</v>
      </c>
      <c r="J82" s="173">
        <f t="shared" si="13"/>
        <v>0</v>
      </c>
      <c r="K82" s="176">
        <f t="shared" si="14"/>
        <v>0</v>
      </c>
      <c r="L82" s="176">
        <f t="shared" si="15"/>
        <v>0</v>
      </c>
      <c r="M82" s="176">
        <f t="shared" si="16"/>
        <v>0</v>
      </c>
      <c r="N82" s="176">
        <v>0</v>
      </c>
      <c r="O82" s="176"/>
      <c r="P82" s="181"/>
      <c r="Q82" s="181"/>
      <c r="R82" s="181"/>
      <c r="S82" s="176">
        <f t="shared" si="17"/>
        <v>0</v>
      </c>
      <c r="T82" s="177"/>
      <c r="U82" s="177"/>
      <c r="V82" s="181"/>
      <c r="Z82">
        <v>0</v>
      </c>
    </row>
    <row r="83" spans="1:26" ht="24.95" customHeight="1">
      <c r="A83" s="178"/>
      <c r="B83" s="173" t="s">
        <v>88</v>
      </c>
      <c r="C83" s="179" t="s">
        <v>230</v>
      </c>
      <c r="D83" s="173" t="s">
        <v>231</v>
      </c>
      <c r="E83" s="173" t="s">
        <v>91</v>
      </c>
      <c r="F83" s="174">
        <v>14</v>
      </c>
      <c r="G83" s="180"/>
      <c r="H83" s="180"/>
      <c r="I83" s="175">
        <f t="shared" si="12"/>
        <v>0</v>
      </c>
      <c r="J83" s="173">
        <f t="shared" si="13"/>
        <v>0</v>
      </c>
      <c r="K83" s="176">
        <f t="shared" si="14"/>
        <v>0</v>
      </c>
      <c r="L83" s="176">
        <f t="shared" si="15"/>
        <v>0</v>
      </c>
      <c r="M83" s="176">
        <f t="shared" si="16"/>
        <v>0</v>
      </c>
      <c r="N83" s="176">
        <v>0</v>
      </c>
      <c r="O83" s="176"/>
      <c r="P83" s="181"/>
      <c r="Q83" s="181"/>
      <c r="R83" s="181"/>
      <c r="S83" s="176">
        <f t="shared" si="17"/>
        <v>0</v>
      </c>
      <c r="T83" s="177"/>
      <c r="U83" s="177"/>
      <c r="V83" s="181"/>
      <c r="Z83">
        <v>0</v>
      </c>
    </row>
    <row r="84" spans="1:26" ht="24.95" customHeight="1">
      <c r="A84" s="178"/>
      <c r="B84" s="173" t="s">
        <v>88</v>
      </c>
      <c r="C84" s="179" t="s">
        <v>232</v>
      </c>
      <c r="D84" s="173" t="s">
        <v>233</v>
      </c>
      <c r="E84" s="173" t="s">
        <v>91</v>
      </c>
      <c r="F84" s="174">
        <v>4</v>
      </c>
      <c r="G84" s="180"/>
      <c r="H84" s="180"/>
      <c r="I84" s="175">
        <f t="shared" si="12"/>
        <v>0</v>
      </c>
      <c r="J84" s="173">
        <f t="shared" si="13"/>
        <v>0</v>
      </c>
      <c r="K84" s="176">
        <f t="shared" si="14"/>
        <v>0</v>
      </c>
      <c r="L84" s="176">
        <f t="shared" si="15"/>
        <v>0</v>
      </c>
      <c r="M84" s="176">
        <f t="shared" si="16"/>
        <v>0</v>
      </c>
      <c r="N84" s="176">
        <v>0</v>
      </c>
      <c r="O84" s="176"/>
      <c r="P84" s="181"/>
      <c r="Q84" s="181"/>
      <c r="R84" s="181"/>
      <c r="S84" s="176">
        <f t="shared" si="17"/>
        <v>0</v>
      </c>
      <c r="T84" s="177"/>
      <c r="U84" s="177"/>
      <c r="V84" s="181"/>
      <c r="Z84">
        <v>0</v>
      </c>
    </row>
    <row r="85" spans="1:26" ht="24.95" customHeight="1">
      <c r="A85" s="178"/>
      <c r="B85" s="173" t="s">
        <v>88</v>
      </c>
      <c r="C85" s="179" t="s">
        <v>234</v>
      </c>
      <c r="D85" s="173" t="s">
        <v>235</v>
      </c>
      <c r="E85" s="173" t="s">
        <v>91</v>
      </c>
      <c r="F85" s="174">
        <v>1</v>
      </c>
      <c r="G85" s="180"/>
      <c r="H85" s="180"/>
      <c r="I85" s="175">
        <f t="shared" si="12"/>
        <v>0</v>
      </c>
      <c r="J85" s="173">
        <f t="shared" si="13"/>
        <v>0</v>
      </c>
      <c r="K85" s="176">
        <f t="shared" si="14"/>
        <v>0</v>
      </c>
      <c r="L85" s="176">
        <f t="shared" si="15"/>
        <v>0</v>
      </c>
      <c r="M85" s="176">
        <f t="shared" si="16"/>
        <v>0</v>
      </c>
      <c r="N85" s="176">
        <v>0</v>
      </c>
      <c r="O85" s="176"/>
      <c r="P85" s="181"/>
      <c r="Q85" s="181"/>
      <c r="R85" s="181"/>
      <c r="S85" s="176">
        <f t="shared" si="17"/>
        <v>0</v>
      </c>
      <c r="T85" s="177"/>
      <c r="U85" s="177"/>
      <c r="V85" s="181"/>
      <c r="Z85">
        <v>0</v>
      </c>
    </row>
    <row r="86" spans="1:26" ht="24.95" customHeight="1">
      <c r="A86" s="178"/>
      <c r="B86" s="173" t="s">
        <v>88</v>
      </c>
      <c r="C86" s="179" t="s">
        <v>236</v>
      </c>
      <c r="D86" s="173" t="s">
        <v>237</v>
      </c>
      <c r="E86" s="173" t="s">
        <v>91</v>
      </c>
      <c r="F86" s="174">
        <v>4</v>
      </c>
      <c r="G86" s="180"/>
      <c r="H86" s="180"/>
      <c r="I86" s="175">
        <f t="shared" si="12"/>
        <v>0</v>
      </c>
      <c r="J86" s="173">
        <f t="shared" si="13"/>
        <v>0</v>
      </c>
      <c r="K86" s="176">
        <f t="shared" si="14"/>
        <v>0</v>
      </c>
      <c r="L86" s="176">
        <f t="shared" si="15"/>
        <v>0</v>
      </c>
      <c r="M86" s="176">
        <f t="shared" si="16"/>
        <v>0</v>
      </c>
      <c r="N86" s="176">
        <v>0</v>
      </c>
      <c r="O86" s="176"/>
      <c r="P86" s="181"/>
      <c r="Q86" s="181"/>
      <c r="R86" s="181"/>
      <c r="S86" s="176">
        <f t="shared" si="17"/>
        <v>0</v>
      </c>
      <c r="T86" s="177"/>
      <c r="U86" s="177"/>
      <c r="V86" s="181"/>
      <c r="Z86">
        <v>0</v>
      </c>
    </row>
    <row r="87" spans="1:26" ht="24.95" customHeight="1">
      <c r="A87" s="178"/>
      <c r="B87" s="173" t="s">
        <v>88</v>
      </c>
      <c r="C87" s="179" t="s">
        <v>238</v>
      </c>
      <c r="D87" s="173" t="s">
        <v>239</v>
      </c>
      <c r="E87" s="173" t="s">
        <v>91</v>
      </c>
      <c r="F87" s="174">
        <v>3</v>
      </c>
      <c r="G87" s="180"/>
      <c r="H87" s="180"/>
      <c r="I87" s="175">
        <f t="shared" si="12"/>
        <v>0</v>
      </c>
      <c r="J87" s="173">
        <f t="shared" si="13"/>
        <v>0</v>
      </c>
      <c r="K87" s="176">
        <f t="shared" si="14"/>
        <v>0</v>
      </c>
      <c r="L87" s="176">
        <f t="shared" si="15"/>
        <v>0</v>
      </c>
      <c r="M87" s="176">
        <f t="shared" si="16"/>
        <v>0</v>
      </c>
      <c r="N87" s="176">
        <v>0</v>
      </c>
      <c r="O87" s="176"/>
      <c r="P87" s="181"/>
      <c r="Q87" s="181"/>
      <c r="R87" s="181"/>
      <c r="S87" s="176">
        <f t="shared" si="17"/>
        <v>0</v>
      </c>
      <c r="T87" s="177"/>
      <c r="U87" s="177"/>
      <c r="V87" s="181"/>
      <c r="Z87">
        <v>0</v>
      </c>
    </row>
    <row r="88" spans="1:26" ht="24.95" customHeight="1">
      <c r="A88" s="178"/>
      <c r="B88" s="173" t="s">
        <v>88</v>
      </c>
      <c r="C88" s="179" t="s">
        <v>240</v>
      </c>
      <c r="D88" s="173" t="s">
        <v>241</v>
      </c>
      <c r="E88" s="173" t="s">
        <v>91</v>
      </c>
      <c r="F88" s="174">
        <v>3</v>
      </c>
      <c r="G88" s="180"/>
      <c r="H88" s="180"/>
      <c r="I88" s="175">
        <f t="shared" si="12"/>
        <v>0</v>
      </c>
      <c r="J88" s="173">
        <f t="shared" si="13"/>
        <v>0</v>
      </c>
      <c r="K88" s="176">
        <f t="shared" si="14"/>
        <v>0</v>
      </c>
      <c r="L88" s="176">
        <f t="shared" si="15"/>
        <v>0</v>
      </c>
      <c r="M88" s="176">
        <f t="shared" si="16"/>
        <v>0</v>
      </c>
      <c r="N88" s="176">
        <v>0</v>
      </c>
      <c r="O88" s="176"/>
      <c r="P88" s="181"/>
      <c r="Q88" s="181"/>
      <c r="R88" s="181"/>
      <c r="S88" s="176">
        <f t="shared" si="17"/>
        <v>0</v>
      </c>
      <c r="T88" s="177"/>
      <c r="U88" s="177"/>
      <c r="V88" s="181"/>
      <c r="Z88">
        <v>0</v>
      </c>
    </row>
    <row r="89" spans="1:26" ht="24.95" customHeight="1">
      <c r="A89" s="178"/>
      <c r="B89" s="173" t="s">
        <v>88</v>
      </c>
      <c r="C89" s="179" t="s">
        <v>242</v>
      </c>
      <c r="D89" s="173" t="s">
        <v>243</v>
      </c>
      <c r="E89" s="173" t="s">
        <v>91</v>
      </c>
      <c r="F89" s="174">
        <v>13</v>
      </c>
      <c r="G89" s="180"/>
      <c r="H89" s="180"/>
      <c r="I89" s="175">
        <f t="shared" si="12"/>
        <v>0</v>
      </c>
      <c r="J89" s="173">
        <f t="shared" si="13"/>
        <v>0</v>
      </c>
      <c r="K89" s="176">
        <f t="shared" si="14"/>
        <v>0</v>
      </c>
      <c r="L89" s="176">
        <f t="shared" si="15"/>
        <v>0</v>
      </c>
      <c r="M89" s="176">
        <f t="shared" si="16"/>
        <v>0</v>
      </c>
      <c r="N89" s="176">
        <v>0</v>
      </c>
      <c r="O89" s="176"/>
      <c r="P89" s="181"/>
      <c r="Q89" s="181"/>
      <c r="R89" s="181"/>
      <c r="S89" s="176">
        <f t="shared" si="17"/>
        <v>0</v>
      </c>
      <c r="T89" s="177"/>
      <c r="U89" s="177"/>
      <c r="V89" s="181"/>
      <c r="Z89">
        <v>0</v>
      </c>
    </row>
    <row r="90" spans="1:26" ht="24.95" customHeight="1">
      <c r="A90" s="178"/>
      <c r="B90" s="173" t="s">
        <v>88</v>
      </c>
      <c r="C90" s="179" t="s">
        <v>244</v>
      </c>
      <c r="D90" s="173" t="s">
        <v>245</v>
      </c>
      <c r="E90" s="173" t="s">
        <v>91</v>
      </c>
      <c r="F90" s="174">
        <v>12</v>
      </c>
      <c r="G90" s="180"/>
      <c r="H90" s="180"/>
      <c r="I90" s="175">
        <f t="shared" si="12"/>
        <v>0</v>
      </c>
      <c r="J90" s="173">
        <f t="shared" si="13"/>
        <v>0</v>
      </c>
      <c r="K90" s="176">
        <f t="shared" si="14"/>
        <v>0</v>
      </c>
      <c r="L90" s="176">
        <f t="shared" si="15"/>
        <v>0</v>
      </c>
      <c r="M90" s="176">
        <f t="shared" si="16"/>
        <v>0</v>
      </c>
      <c r="N90" s="176">
        <v>0</v>
      </c>
      <c r="O90" s="176"/>
      <c r="P90" s="181"/>
      <c r="Q90" s="181"/>
      <c r="R90" s="181"/>
      <c r="S90" s="176">
        <f t="shared" si="17"/>
        <v>0</v>
      </c>
      <c r="T90" s="177"/>
      <c r="U90" s="177"/>
      <c r="V90" s="181"/>
      <c r="Z90">
        <v>0</v>
      </c>
    </row>
    <row r="91" spans="1:26" ht="24.95" customHeight="1">
      <c r="A91" s="178"/>
      <c r="B91" s="173" t="s">
        <v>88</v>
      </c>
      <c r="C91" s="179" t="s">
        <v>246</v>
      </c>
      <c r="D91" s="173" t="s">
        <v>247</v>
      </c>
      <c r="E91" s="173" t="s">
        <v>91</v>
      </c>
      <c r="F91" s="174">
        <v>14</v>
      </c>
      <c r="G91" s="180"/>
      <c r="H91" s="180"/>
      <c r="I91" s="175">
        <f t="shared" si="12"/>
        <v>0</v>
      </c>
      <c r="J91" s="173">
        <f t="shared" si="13"/>
        <v>0</v>
      </c>
      <c r="K91" s="176">
        <f t="shared" si="14"/>
        <v>0</v>
      </c>
      <c r="L91" s="176">
        <f t="shared" si="15"/>
        <v>0</v>
      </c>
      <c r="M91" s="176">
        <f t="shared" si="16"/>
        <v>0</v>
      </c>
      <c r="N91" s="176">
        <v>0</v>
      </c>
      <c r="O91" s="176"/>
      <c r="P91" s="181"/>
      <c r="Q91" s="181"/>
      <c r="R91" s="181"/>
      <c r="S91" s="176">
        <f t="shared" si="17"/>
        <v>0</v>
      </c>
      <c r="T91" s="177"/>
      <c r="U91" s="177"/>
      <c r="V91" s="181"/>
      <c r="Z91">
        <v>0</v>
      </c>
    </row>
    <row r="92" spans="1:26" ht="24.95" customHeight="1">
      <c r="A92" s="178"/>
      <c r="B92" s="173" t="s">
        <v>88</v>
      </c>
      <c r="C92" s="179" t="s">
        <v>248</v>
      </c>
      <c r="D92" s="173" t="s">
        <v>249</v>
      </c>
      <c r="E92" s="173" t="s">
        <v>91</v>
      </c>
      <c r="F92" s="174">
        <v>2</v>
      </c>
      <c r="G92" s="180"/>
      <c r="H92" s="180"/>
      <c r="I92" s="175">
        <f t="shared" si="12"/>
        <v>0</v>
      </c>
      <c r="J92" s="173">
        <f t="shared" si="13"/>
        <v>0</v>
      </c>
      <c r="K92" s="176">
        <f t="shared" si="14"/>
        <v>0</v>
      </c>
      <c r="L92" s="176">
        <f t="shared" si="15"/>
        <v>0</v>
      </c>
      <c r="M92" s="176">
        <f t="shared" si="16"/>
        <v>0</v>
      </c>
      <c r="N92" s="176">
        <v>0</v>
      </c>
      <c r="O92" s="176"/>
      <c r="P92" s="181"/>
      <c r="Q92" s="181"/>
      <c r="R92" s="181"/>
      <c r="S92" s="176">
        <f t="shared" si="17"/>
        <v>0</v>
      </c>
      <c r="T92" s="177"/>
      <c r="U92" s="177"/>
      <c r="V92" s="181"/>
      <c r="Z92">
        <v>0</v>
      </c>
    </row>
    <row r="93" spans="1:26" ht="24.95" customHeight="1">
      <c r="A93" s="178"/>
      <c r="B93" s="173" t="s">
        <v>88</v>
      </c>
      <c r="C93" s="179" t="s">
        <v>250</v>
      </c>
      <c r="D93" s="173" t="s">
        <v>251</v>
      </c>
      <c r="E93" s="173" t="s">
        <v>252</v>
      </c>
      <c r="F93" s="174">
        <v>2</v>
      </c>
      <c r="G93" s="180"/>
      <c r="H93" s="180"/>
      <c r="I93" s="175">
        <f t="shared" si="12"/>
        <v>0</v>
      </c>
      <c r="J93" s="173">
        <f t="shared" si="13"/>
        <v>0</v>
      </c>
      <c r="K93" s="176">
        <f t="shared" si="14"/>
        <v>0</v>
      </c>
      <c r="L93" s="176">
        <f t="shared" si="15"/>
        <v>0</v>
      </c>
      <c r="M93" s="176">
        <f t="shared" si="16"/>
        <v>0</v>
      </c>
      <c r="N93" s="176">
        <v>0</v>
      </c>
      <c r="O93" s="176"/>
      <c r="P93" s="181"/>
      <c r="Q93" s="181"/>
      <c r="R93" s="181"/>
      <c r="S93" s="176">
        <f t="shared" si="17"/>
        <v>0</v>
      </c>
      <c r="T93" s="177"/>
      <c r="U93" s="177"/>
      <c r="V93" s="181"/>
      <c r="Z93">
        <v>0</v>
      </c>
    </row>
    <row r="94" spans="1:26" ht="24.95" customHeight="1">
      <c r="A94" s="178"/>
      <c r="B94" s="173" t="s">
        <v>88</v>
      </c>
      <c r="C94" s="179" t="s">
        <v>253</v>
      </c>
      <c r="D94" s="173" t="s">
        <v>254</v>
      </c>
      <c r="E94" s="173" t="s">
        <v>84</v>
      </c>
      <c r="F94" s="174">
        <v>5</v>
      </c>
      <c r="G94" s="180"/>
      <c r="H94" s="180"/>
      <c r="I94" s="175">
        <f t="shared" si="12"/>
        <v>0</v>
      </c>
      <c r="J94" s="173">
        <f t="shared" si="13"/>
        <v>0</v>
      </c>
      <c r="K94" s="176">
        <f t="shared" si="14"/>
        <v>0</v>
      </c>
      <c r="L94" s="176">
        <f t="shared" si="15"/>
        <v>0</v>
      </c>
      <c r="M94" s="176">
        <f t="shared" si="16"/>
        <v>0</v>
      </c>
      <c r="N94" s="176">
        <v>0</v>
      </c>
      <c r="O94" s="176"/>
      <c r="P94" s="181"/>
      <c r="Q94" s="181"/>
      <c r="R94" s="181"/>
      <c r="S94" s="176">
        <f t="shared" si="17"/>
        <v>0</v>
      </c>
      <c r="T94" s="177"/>
      <c r="U94" s="177"/>
      <c r="V94" s="181"/>
      <c r="Z94">
        <v>0</v>
      </c>
    </row>
    <row r="95" spans="1:26" ht="24.95" customHeight="1">
      <c r="A95" s="178"/>
      <c r="B95" s="173" t="s">
        <v>88</v>
      </c>
      <c r="C95" s="179" t="s">
        <v>255</v>
      </c>
      <c r="D95" s="173" t="s">
        <v>256</v>
      </c>
      <c r="E95" s="173" t="s">
        <v>84</v>
      </c>
      <c r="F95" s="174">
        <v>28</v>
      </c>
      <c r="G95" s="180"/>
      <c r="H95" s="180"/>
      <c r="I95" s="175">
        <f t="shared" si="12"/>
        <v>0</v>
      </c>
      <c r="J95" s="173">
        <f t="shared" si="13"/>
        <v>0</v>
      </c>
      <c r="K95" s="176">
        <f t="shared" si="14"/>
        <v>0</v>
      </c>
      <c r="L95" s="176">
        <f t="shared" si="15"/>
        <v>0</v>
      </c>
      <c r="M95" s="176">
        <f t="shared" si="16"/>
        <v>0</v>
      </c>
      <c r="N95" s="176">
        <v>0</v>
      </c>
      <c r="O95" s="176"/>
      <c r="P95" s="181"/>
      <c r="Q95" s="181"/>
      <c r="R95" s="181"/>
      <c r="S95" s="176">
        <f t="shared" si="17"/>
        <v>0</v>
      </c>
      <c r="T95" s="177"/>
      <c r="U95" s="177"/>
      <c r="V95" s="181"/>
      <c r="Z95">
        <v>0</v>
      </c>
    </row>
    <row r="96" spans="1:26" ht="24.95" customHeight="1">
      <c r="A96" s="178"/>
      <c r="B96" s="173" t="s">
        <v>88</v>
      </c>
      <c r="C96" s="179" t="s">
        <v>257</v>
      </c>
      <c r="D96" s="173" t="s">
        <v>258</v>
      </c>
      <c r="E96" s="173" t="s">
        <v>91</v>
      </c>
      <c r="F96" s="174">
        <v>3</v>
      </c>
      <c r="G96" s="180"/>
      <c r="H96" s="180"/>
      <c r="I96" s="175">
        <f t="shared" si="12"/>
        <v>0</v>
      </c>
      <c r="J96" s="173">
        <f t="shared" si="13"/>
        <v>0</v>
      </c>
      <c r="K96" s="176">
        <f t="shared" si="14"/>
        <v>0</v>
      </c>
      <c r="L96" s="176">
        <f t="shared" si="15"/>
        <v>0</v>
      </c>
      <c r="M96" s="176">
        <f t="shared" si="16"/>
        <v>0</v>
      </c>
      <c r="N96" s="176">
        <v>0</v>
      </c>
      <c r="O96" s="176"/>
      <c r="P96" s="181"/>
      <c r="Q96" s="181"/>
      <c r="R96" s="181"/>
      <c r="S96" s="176">
        <f t="shared" si="17"/>
        <v>0</v>
      </c>
      <c r="T96" s="177"/>
      <c r="U96" s="177"/>
      <c r="V96" s="181"/>
      <c r="Z96">
        <v>0</v>
      </c>
    </row>
    <row r="97" spans="1:26" ht="24.95" customHeight="1">
      <c r="A97" s="169"/>
      <c r="B97" s="164" t="s">
        <v>81</v>
      </c>
      <c r="C97" s="170" t="s">
        <v>259</v>
      </c>
      <c r="D97" s="164" t="s">
        <v>260</v>
      </c>
      <c r="E97" s="164" t="s">
        <v>87</v>
      </c>
      <c r="F97" s="165">
        <v>1</v>
      </c>
      <c r="G97" s="171"/>
      <c r="H97" s="171"/>
      <c r="I97" s="166">
        <f t="shared" si="12"/>
        <v>0</v>
      </c>
      <c r="J97" s="164">
        <f t="shared" si="13"/>
        <v>0</v>
      </c>
      <c r="K97" s="167">
        <f t="shared" si="14"/>
        <v>0</v>
      </c>
      <c r="L97" s="167">
        <f t="shared" si="15"/>
        <v>0</v>
      </c>
      <c r="M97" s="167">
        <f t="shared" si="16"/>
        <v>0</v>
      </c>
      <c r="N97" s="167">
        <v>0</v>
      </c>
      <c r="O97" s="167"/>
      <c r="P97" s="172"/>
      <c r="Q97" s="172"/>
      <c r="R97" s="172"/>
      <c r="S97" s="167">
        <f t="shared" si="17"/>
        <v>0</v>
      </c>
      <c r="T97" s="168"/>
      <c r="U97" s="168"/>
      <c r="V97" s="172"/>
      <c r="Z97">
        <v>0</v>
      </c>
    </row>
    <row r="98" spans="1:26" ht="24.95" customHeight="1">
      <c r="A98" s="178"/>
      <c r="B98" s="173" t="s">
        <v>88</v>
      </c>
      <c r="C98" s="179" t="s">
        <v>261</v>
      </c>
      <c r="D98" s="173" t="s">
        <v>262</v>
      </c>
      <c r="E98" s="173" t="s">
        <v>91</v>
      </c>
      <c r="F98" s="174">
        <v>24</v>
      </c>
      <c r="G98" s="180"/>
      <c r="H98" s="180"/>
      <c r="I98" s="175">
        <f t="shared" si="12"/>
        <v>0</v>
      </c>
      <c r="J98" s="173">
        <f t="shared" si="13"/>
        <v>0</v>
      </c>
      <c r="K98" s="176">
        <f t="shared" si="14"/>
        <v>0</v>
      </c>
      <c r="L98" s="176">
        <f t="shared" si="15"/>
        <v>0</v>
      </c>
      <c r="M98" s="176">
        <f t="shared" si="16"/>
        <v>0</v>
      </c>
      <c r="N98" s="176">
        <v>0</v>
      </c>
      <c r="O98" s="176"/>
      <c r="P98" s="181"/>
      <c r="Q98" s="181"/>
      <c r="R98" s="181"/>
      <c r="S98" s="176">
        <f t="shared" si="17"/>
        <v>0</v>
      </c>
      <c r="T98" s="177"/>
      <c r="U98" s="177"/>
      <c r="V98" s="181"/>
      <c r="Z98">
        <v>0</v>
      </c>
    </row>
    <row r="99" spans="1:26" ht="24.95" customHeight="1">
      <c r="A99" s="178"/>
      <c r="B99" s="173" t="s">
        <v>88</v>
      </c>
      <c r="C99" s="179" t="s">
        <v>263</v>
      </c>
      <c r="D99" s="173" t="s">
        <v>264</v>
      </c>
      <c r="E99" s="173" t="s">
        <v>84</v>
      </c>
      <c r="F99" s="174">
        <v>750</v>
      </c>
      <c r="G99" s="180"/>
      <c r="H99" s="180"/>
      <c r="I99" s="175">
        <f t="shared" si="12"/>
        <v>0</v>
      </c>
      <c r="J99" s="173">
        <f t="shared" si="13"/>
        <v>0</v>
      </c>
      <c r="K99" s="176">
        <f t="shared" si="14"/>
        <v>0</v>
      </c>
      <c r="L99" s="176">
        <f t="shared" si="15"/>
        <v>0</v>
      </c>
      <c r="M99" s="176">
        <f t="shared" si="16"/>
        <v>0</v>
      </c>
      <c r="N99" s="176">
        <v>0</v>
      </c>
      <c r="O99" s="176"/>
      <c r="P99" s="181"/>
      <c r="Q99" s="181"/>
      <c r="R99" s="181"/>
      <c r="S99" s="176">
        <f t="shared" si="17"/>
        <v>0</v>
      </c>
      <c r="T99" s="177"/>
      <c r="U99" s="177"/>
      <c r="V99" s="181"/>
      <c r="Z99">
        <v>0</v>
      </c>
    </row>
    <row r="100" spans="1:26" ht="24.95" customHeight="1">
      <c r="A100" s="178"/>
      <c r="B100" s="173" t="s">
        <v>88</v>
      </c>
      <c r="C100" s="179" t="s">
        <v>265</v>
      </c>
      <c r="D100" s="173" t="s">
        <v>266</v>
      </c>
      <c r="E100" s="173" t="s">
        <v>91</v>
      </c>
      <c r="F100" s="174">
        <v>24</v>
      </c>
      <c r="G100" s="180"/>
      <c r="H100" s="180"/>
      <c r="I100" s="175">
        <f t="shared" si="12"/>
        <v>0</v>
      </c>
      <c r="J100" s="173">
        <f t="shared" si="13"/>
        <v>0</v>
      </c>
      <c r="K100" s="176">
        <f t="shared" si="14"/>
        <v>0</v>
      </c>
      <c r="L100" s="176">
        <f t="shared" si="15"/>
        <v>0</v>
      </c>
      <c r="M100" s="176">
        <f t="shared" si="16"/>
        <v>0</v>
      </c>
      <c r="N100" s="176">
        <v>0</v>
      </c>
      <c r="O100" s="176"/>
      <c r="P100" s="181"/>
      <c r="Q100" s="181"/>
      <c r="R100" s="181"/>
      <c r="S100" s="176">
        <f t="shared" si="17"/>
        <v>0</v>
      </c>
      <c r="T100" s="177"/>
      <c r="U100" s="177"/>
      <c r="V100" s="181"/>
      <c r="Z100">
        <v>0</v>
      </c>
    </row>
    <row r="101" spans="1:26" ht="24.95" customHeight="1">
      <c r="A101" s="178"/>
      <c r="B101" s="173" t="s">
        <v>88</v>
      </c>
      <c r="C101" s="179" t="s">
        <v>267</v>
      </c>
      <c r="D101" s="173" t="s">
        <v>268</v>
      </c>
      <c r="E101" s="173" t="s">
        <v>91</v>
      </c>
      <c r="F101" s="174">
        <v>135</v>
      </c>
      <c r="G101" s="180"/>
      <c r="H101" s="180"/>
      <c r="I101" s="175">
        <f t="shared" si="12"/>
        <v>0</v>
      </c>
      <c r="J101" s="173">
        <f t="shared" si="13"/>
        <v>0</v>
      </c>
      <c r="K101" s="176">
        <f t="shared" si="14"/>
        <v>0</v>
      </c>
      <c r="L101" s="176">
        <f t="shared" si="15"/>
        <v>0</v>
      </c>
      <c r="M101" s="176">
        <f t="shared" si="16"/>
        <v>0</v>
      </c>
      <c r="N101" s="176">
        <v>0</v>
      </c>
      <c r="O101" s="176"/>
      <c r="P101" s="181"/>
      <c r="Q101" s="181"/>
      <c r="R101" s="181"/>
      <c r="S101" s="176">
        <f t="shared" si="17"/>
        <v>0</v>
      </c>
      <c r="T101" s="177"/>
      <c r="U101" s="177"/>
      <c r="V101" s="181"/>
      <c r="Z101">
        <v>0</v>
      </c>
    </row>
    <row r="102" spans="1:26" ht="24.95" customHeight="1">
      <c r="A102" s="178"/>
      <c r="B102" s="173" t="s">
        <v>88</v>
      </c>
      <c r="C102" s="179" t="s">
        <v>94</v>
      </c>
      <c r="D102" s="173" t="s">
        <v>95</v>
      </c>
      <c r="E102" s="173" t="s">
        <v>91</v>
      </c>
      <c r="F102" s="174">
        <v>40</v>
      </c>
      <c r="G102" s="180"/>
      <c r="H102" s="180"/>
      <c r="I102" s="175">
        <f t="shared" si="12"/>
        <v>0</v>
      </c>
      <c r="J102" s="173">
        <f t="shared" si="13"/>
        <v>0</v>
      </c>
      <c r="K102" s="176">
        <f t="shared" si="14"/>
        <v>0</v>
      </c>
      <c r="L102" s="176">
        <f t="shared" si="15"/>
        <v>0</v>
      </c>
      <c r="M102" s="176">
        <f t="shared" si="16"/>
        <v>0</v>
      </c>
      <c r="N102" s="176">
        <v>0</v>
      </c>
      <c r="O102" s="176"/>
      <c r="P102" s="181"/>
      <c r="Q102" s="181"/>
      <c r="R102" s="181"/>
      <c r="S102" s="176">
        <f t="shared" si="17"/>
        <v>0</v>
      </c>
      <c r="T102" s="177"/>
      <c r="U102" s="177"/>
      <c r="V102" s="181"/>
      <c r="Z102">
        <v>0</v>
      </c>
    </row>
    <row r="103" spans="1:26" ht="24.95" customHeight="1">
      <c r="A103" s="178"/>
      <c r="B103" s="173" t="s">
        <v>88</v>
      </c>
      <c r="C103" s="179" t="s">
        <v>269</v>
      </c>
      <c r="D103" s="173" t="s">
        <v>270</v>
      </c>
      <c r="E103" s="173" t="s">
        <v>91</v>
      </c>
      <c r="F103" s="174">
        <v>24</v>
      </c>
      <c r="G103" s="180"/>
      <c r="H103" s="180"/>
      <c r="I103" s="175">
        <f t="shared" si="12"/>
        <v>0</v>
      </c>
      <c r="J103" s="173">
        <f t="shared" si="13"/>
        <v>0</v>
      </c>
      <c r="K103" s="176">
        <f t="shared" si="14"/>
        <v>0</v>
      </c>
      <c r="L103" s="176">
        <f t="shared" si="15"/>
        <v>0</v>
      </c>
      <c r="M103" s="176">
        <f t="shared" si="16"/>
        <v>0</v>
      </c>
      <c r="N103" s="176">
        <v>0</v>
      </c>
      <c r="O103" s="176"/>
      <c r="P103" s="181"/>
      <c r="Q103" s="181"/>
      <c r="R103" s="181"/>
      <c r="S103" s="176">
        <f t="shared" si="17"/>
        <v>0</v>
      </c>
      <c r="T103" s="177"/>
      <c r="U103" s="177"/>
      <c r="V103" s="181"/>
      <c r="Z103">
        <v>0</v>
      </c>
    </row>
    <row r="104" spans="1:26" ht="24.95" customHeight="1">
      <c r="A104" s="178"/>
      <c r="B104" s="173" t="s">
        <v>88</v>
      </c>
      <c r="C104" s="179" t="s">
        <v>271</v>
      </c>
      <c r="D104" s="173" t="s">
        <v>272</v>
      </c>
      <c r="E104" s="173" t="s">
        <v>91</v>
      </c>
      <c r="F104" s="174">
        <v>28</v>
      </c>
      <c r="G104" s="180"/>
      <c r="H104" s="180"/>
      <c r="I104" s="175">
        <f t="shared" si="12"/>
        <v>0</v>
      </c>
      <c r="J104" s="173">
        <f t="shared" si="13"/>
        <v>0</v>
      </c>
      <c r="K104" s="176">
        <f t="shared" si="14"/>
        <v>0</v>
      </c>
      <c r="L104" s="176">
        <f t="shared" si="15"/>
        <v>0</v>
      </c>
      <c r="M104" s="176">
        <f t="shared" si="16"/>
        <v>0</v>
      </c>
      <c r="N104" s="176">
        <v>0</v>
      </c>
      <c r="O104" s="176"/>
      <c r="P104" s="181"/>
      <c r="Q104" s="181"/>
      <c r="R104" s="181"/>
      <c r="S104" s="176">
        <f t="shared" si="17"/>
        <v>0</v>
      </c>
      <c r="T104" s="177"/>
      <c r="U104" s="177"/>
      <c r="V104" s="181"/>
      <c r="Z104">
        <v>0</v>
      </c>
    </row>
    <row r="105" spans="1:26" ht="24.95" customHeight="1">
      <c r="A105" s="178"/>
      <c r="B105" s="173" t="s">
        <v>88</v>
      </c>
      <c r="C105" s="179" t="s">
        <v>273</v>
      </c>
      <c r="D105" s="173" t="s">
        <v>274</v>
      </c>
      <c r="E105" s="173" t="s">
        <v>91</v>
      </c>
      <c r="F105" s="174">
        <v>48</v>
      </c>
      <c r="G105" s="180"/>
      <c r="H105" s="180"/>
      <c r="I105" s="175">
        <f t="shared" si="12"/>
        <v>0</v>
      </c>
      <c r="J105" s="173">
        <f t="shared" si="13"/>
        <v>0</v>
      </c>
      <c r="K105" s="176">
        <f t="shared" si="14"/>
        <v>0</v>
      </c>
      <c r="L105" s="176">
        <f t="shared" si="15"/>
        <v>0</v>
      </c>
      <c r="M105" s="176">
        <f t="shared" si="16"/>
        <v>0</v>
      </c>
      <c r="N105" s="176">
        <v>0</v>
      </c>
      <c r="O105" s="176"/>
      <c r="P105" s="181"/>
      <c r="Q105" s="181"/>
      <c r="R105" s="181"/>
      <c r="S105" s="176">
        <f t="shared" si="17"/>
        <v>0</v>
      </c>
      <c r="T105" s="177"/>
      <c r="U105" s="177"/>
      <c r="V105" s="181"/>
      <c r="Z105">
        <v>0</v>
      </c>
    </row>
    <row r="106" spans="1:26" ht="24.95" customHeight="1">
      <c r="A106" s="178"/>
      <c r="B106" s="173" t="s">
        <v>88</v>
      </c>
      <c r="C106" s="179" t="s">
        <v>275</v>
      </c>
      <c r="D106" s="173" t="s">
        <v>276</v>
      </c>
      <c r="E106" s="173" t="s">
        <v>277</v>
      </c>
      <c r="F106" s="174">
        <v>1250</v>
      </c>
      <c r="G106" s="180"/>
      <c r="H106" s="180"/>
      <c r="I106" s="175">
        <f t="shared" si="12"/>
        <v>0</v>
      </c>
      <c r="J106" s="173">
        <f t="shared" si="13"/>
        <v>0</v>
      </c>
      <c r="K106" s="176">
        <f t="shared" si="14"/>
        <v>0</v>
      </c>
      <c r="L106" s="176">
        <f t="shared" si="15"/>
        <v>0</v>
      </c>
      <c r="M106" s="176">
        <f t="shared" si="16"/>
        <v>0</v>
      </c>
      <c r="N106" s="176">
        <v>0</v>
      </c>
      <c r="O106" s="176"/>
      <c r="P106" s="181"/>
      <c r="Q106" s="181"/>
      <c r="R106" s="181"/>
      <c r="S106" s="176">
        <f t="shared" si="17"/>
        <v>0</v>
      </c>
      <c r="T106" s="177"/>
      <c r="U106" s="177"/>
      <c r="V106" s="181"/>
      <c r="Z106">
        <v>0</v>
      </c>
    </row>
    <row r="107" spans="1:26" ht="24.95" customHeight="1">
      <c r="A107" s="169"/>
      <c r="B107" s="164" t="s">
        <v>81</v>
      </c>
      <c r="C107" s="170" t="s">
        <v>278</v>
      </c>
      <c r="D107" s="164" t="s">
        <v>279</v>
      </c>
      <c r="E107" s="164" t="s">
        <v>87</v>
      </c>
      <c r="F107" s="165">
        <v>1</v>
      </c>
      <c r="G107" s="171"/>
      <c r="H107" s="171"/>
      <c r="I107" s="166">
        <f t="shared" ref="I107:I138" si="18">ROUND(F107*(G107+H107),2)</f>
        <v>0</v>
      </c>
      <c r="J107" s="164">
        <f t="shared" ref="J107:J113" si="19">ROUND(F107*(N107),2)</f>
        <v>0</v>
      </c>
      <c r="K107" s="167">
        <f t="shared" ref="K107:K113" si="20">ROUND(F107*(O107),2)</f>
        <v>0</v>
      </c>
      <c r="L107" s="167">
        <f t="shared" ref="L107:L113" si="21">ROUND(F107*(G107),2)</f>
        <v>0</v>
      </c>
      <c r="M107" s="167">
        <f t="shared" ref="M107:M113" si="22">ROUND(F107*(H107),2)</f>
        <v>0</v>
      </c>
      <c r="N107" s="167">
        <v>0</v>
      </c>
      <c r="O107" s="167"/>
      <c r="P107" s="172"/>
      <c r="Q107" s="172"/>
      <c r="R107" s="172"/>
      <c r="S107" s="167">
        <f t="shared" ref="S107:S113" si="23">ROUND(F107*(P107),3)</f>
        <v>0</v>
      </c>
      <c r="T107" s="168"/>
      <c r="U107" s="168"/>
      <c r="V107" s="172"/>
      <c r="Z107">
        <v>0</v>
      </c>
    </row>
    <row r="108" spans="1:26" ht="24.95" customHeight="1">
      <c r="A108" s="178"/>
      <c r="B108" s="173" t="s">
        <v>88</v>
      </c>
      <c r="C108" s="179" t="s">
        <v>280</v>
      </c>
      <c r="D108" s="173" t="s">
        <v>281</v>
      </c>
      <c r="E108" s="173" t="s">
        <v>91</v>
      </c>
      <c r="F108" s="174">
        <v>1</v>
      </c>
      <c r="G108" s="180"/>
      <c r="H108" s="180"/>
      <c r="I108" s="175">
        <f t="shared" si="18"/>
        <v>0</v>
      </c>
      <c r="J108" s="173">
        <f t="shared" si="19"/>
        <v>0</v>
      </c>
      <c r="K108" s="176">
        <f t="shared" si="20"/>
        <v>0</v>
      </c>
      <c r="L108" s="176">
        <f t="shared" si="21"/>
        <v>0</v>
      </c>
      <c r="M108" s="176">
        <f t="shared" si="22"/>
        <v>0</v>
      </c>
      <c r="N108" s="176">
        <v>0</v>
      </c>
      <c r="O108" s="176"/>
      <c r="P108" s="181"/>
      <c r="Q108" s="181"/>
      <c r="R108" s="181"/>
      <c r="S108" s="176">
        <f t="shared" si="23"/>
        <v>0</v>
      </c>
      <c r="T108" s="177"/>
      <c r="U108" s="177"/>
      <c r="V108" s="181"/>
      <c r="Z108">
        <v>0</v>
      </c>
    </row>
    <row r="109" spans="1:26" ht="24.95" customHeight="1">
      <c r="A109" s="178"/>
      <c r="B109" s="173" t="s">
        <v>88</v>
      </c>
      <c r="C109" s="179" t="s">
        <v>282</v>
      </c>
      <c r="D109" s="173" t="s">
        <v>283</v>
      </c>
      <c r="E109" s="173" t="s">
        <v>91</v>
      </c>
      <c r="F109" s="174">
        <v>1</v>
      </c>
      <c r="G109" s="180"/>
      <c r="H109" s="180"/>
      <c r="I109" s="175">
        <f t="shared" si="18"/>
        <v>0</v>
      </c>
      <c r="J109" s="173">
        <f t="shared" si="19"/>
        <v>0</v>
      </c>
      <c r="K109" s="176">
        <f t="shared" si="20"/>
        <v>0</v>
      </c>
      <c r="L109" s="176">
        <f t="shared" si="21"/>
        <v>0</v>
      </c>
      <c r="M109" s="176">
        <f t="shared" si="22"/>
        <v>0</v>
      </c>
      <c r="N109" s="176">
        <v>0</v>
      </c>
      <c r="O109" s="176"/>
      <c r="P109" s="181"/>
      <c r="Q109" s="181"/>
      <c r="R109" s="181"/>
      <c r="S109" s="176">
        <f t="shared" si="23"/>
        <v>0</v>
      </c>
      <c r="T109" s="177"/>
      <c r="U109" s="177"/>
      <c r="V109" s="181"/>
      <c r="Z109">
        <v>0</v>
      </c>
    </row>
    <row r="110" spans="1:26" ht="24.95" customHeight="1">
      <c r="A110" s="178"/>
      <c r="B110" s="173" t="s">
        <v>88</v>
      </c>
      <c r="C110" s="179" t="s">
        <v>284</v>
      </c>
      <c r="D110" s="173" t="s">
        <v>285</v>
      </c>
      <c r="E110" s="173" t="s">
        <v>84</v>
      </c>
      <c r="F110" s="174">
        <v>1200</v>
      </c>
      <c r="G110" s="180"/>
      <c r="H110" s="180"/>
      <c r="I110" s="175">
        <f t="shared" si="18"/>
        <v>0</v>
      </c>
      <c r="J110" s="173">
        <f t="shared" si="19"/>
        <v>0</v>
      </c>
      <c r="K110" s="176">
        <f t="shared" si="20"/>
        <v>0</v>
      </c>
      <c r="L110" s="176">
        <f t="shared" si="21"/>
        <v>0</v>
      </c>
      <c r="M110" s="176">
        <f t="shared" si="22"/>
        <v>0</v>
      </c>
      <c r="N110" s="176">
        <v>0</v>
      </c>
      <c r="O110" s="176"/>
      <c r="P110" s="181"/>
      <c r="Q110" s="181"/>
      <c r="R110" s="181"/>
      <c r="S110" s="176">
        <f t="shared" si="23"/>
        <v>0</v>
      </c>
      <c r="T110" s="177"/>
      <c r="U110" s="177"/>
      <c r="V110" s="181"/>
      <c r="Z110">
        <v>0</v>
      </c>
    </row>
    <row r="111" spans="1:26" ht="24.95" customHeight="1">
      <c r="A111" s="178"/>
      <c r="B111" s="173" t="s">
        <v>88</v>
      </c>
      <c r="C111" s="179" t="s">
        <v>286</v>
      </c>
      <c r="D111" s="173" t="s">
        <v>287</v>
      </c>
      <c r="E111" s="173" t="s">
        <v>91</v>
      </c>
      <c r="F111" s="174">
        <v>1</v>
      </c>
      <c r="G111" s="180"/>
      <c r="H111" s="180"/>
      <c r="I111" s="175">
        <f t="shared" si="18"/>
        <v>0</v>
      </c>
      <c r="J111" s="173">
        <f t="shared" si="19"/>
        <v>0</v>
      </c>
      <c r="K111" s="176">
        <f t="shared" si="20"/>
        <v>0</v>
      </c>
      <c r="L111" s="176">
        <f t="shared" si="21"/>
        <v>0</v>
      </c>
      <c r="M111" s="176">
        <f t="shared" si="22"/>
        <v>0</v>
      </c>
      <c r="N111" s="176">
        <v>0</v>
      </c>
      <c r="O111" s="176"/>
      <c r="P111" s="181"/>
      <c r="Q111" s="181"/>
      <c r="R111" s="181"/>
      <c r="S111" s="176">
        <f t="shared" si="23"/>
        <v>0</v>
      </c>
      <c r="T111" s="177"/>
      <c r="U111" s="177"/>
      <c r="V111" s="181"/>
      <c r="Z111">
        <v>0</v>
      </c>
    </row>
    <row r="112" spans="1:26" ht="24.95" customHeight="1">
      <c r="A112" s="178"/>
      <c r="B112" s="173" t="s">
        <v>88</v>
      </c>
      <c r="C112" s="179" t="s">
        <v>288</v>
      </c>
      <c r="D112" s="173" t="s">
        <v>289</v>
      </c>
      <c r="E112" s="173" t="s">
        <v>91</v>
      </c>
      <c r="F112" s="174">
        <v>1</v>
      </c>
      <c r="G112" s="180"/>
      <c r="H112" s="180"/>
      <c r="I112" s="175">
        <f t="shared" si="18"/>
        <v>0</v>
      </c>
      <c r="J112" s="173">
        <f t="shared" si="19"/>
        <v>0</v>
      </c>
      <c r="K112" s="176">
        <f t="shared" si="20"/>
        <v>0</v>
      </c>
      <c r="L112" s="176">
        <f t="shared" si="21"/>
        <v>0</v>
      </c>
      <c r="M112" s="176">
        <f t="shared" si="22"/>
        <v>0</v>
      </c>
      <c r="N112" s="176">
        <v>0</v>
      </c>
      <c r="O112" s="176"/>
      <c r="P112" s="181"/>
      <c r="Q112" s="181"/>
      <c r="R112" s="181"/>
      <c r="S112" s="176">
        <f t="shared" si="23"/>
        <v>0</v>
      </c>
      <c r="T112" s="177"/>
      <c r="U112" s="177"/>
      <c r="V112" s="181"/>
      <c r="Z112">
        <v>0</v>
      </c>
    </row>
    <row r="113" spans="1:26" ht="24.95" customHeight="1">
      <c r="A113" s="178"/>
      <c r="B113" s="173" t="s">
        <v>88</v>
      </c>
      <c r="C113" s="179" t="s">
        <v>290</v>
      </c>
      <c r="D113" s="173" t="s">
        <v>291</v>
      </c>
      <c r="E113" s="173" t="s">
        <v>91</v>
      </c>
      <c r="F113" s="174">
        <v>1</v>
      </c>
      <c r="G113" s="180"/>
      <c r="H113" s="180"/>
      <c r="I113" s="175">
        <f t="shared" si="18"/>
        <v>0</v>
      </c>
      <c r="J113" s="173">
        <f t="shared" si="19"/>
        <v>0</v>
      </c>
      <c r="K113" s="176">
        <f t="shared" si="20"/>
        <v>0</v>
      </c>
      <c r="L113" s="176">
        <f t="shared" si="21"/>
        <v>0</v>
      </c>
      <c r="M113" s="176">
        <f t="shared" si="22"/>
        <v>0</v>
      </c>
      <c r="N113" s="176">
        <v>0</v>
      </c>
      <c r="O113" s="176"/>
      <c r="P113" s="181"/>
      <c r="Q113" s="181"/>
      <c r="R113" s="181"/>
      <c r="S113" s="176">
        <f t="shared" si="23"/>
        <v>0</v>
      </c>
      <c r="T113" s="177"/>
      <c r="U113" s="177"/>
      <c r="V113" s="181"/>
      <c r="Z113">
        <v>0</v>
      </c>
    </row>
    <row r="114" spans="1:26">
      <c r="A114" s="148"/>
      <c r="B114" s="148"/>
      <c r="C114" s="163">
        <v>731</v>
      </c>
      <c r="D114" s="163" t="s">
        <v>67</v>
      </c>
      <c r="E114" s="148"/>
      <c r="F114" s="162"/>
      <c r="G114" s="151">
        <f>ROUND((SUM(L10:L113))/1,2)</f>
        <v>0</v>
      </c>
      <c r="H114" s="151">
        <f>ROUND((SUM(M10:M113))/1,2)</f>
        <v>0</v>
      </c>
      <c r="I114" s="151">
        <f>ROUND((SUM(I10:I113))/1,2)</f>
        <v>0</v>
      </c>
      <c r="J114" s="148"/>
      <c r="K114" s="148"/>
      <c r="L114" s="148">
        <f>ROUND((SUM(L10:L113))/1,2)</f>
        <v>0</v>
      </c>
      <c r="M114" s="148">
        <f>ROUND((SUM(M10:M113))/1,2)</f>
        <v>0</v>
      </c>
      <c r="N114" s="148"/>
      <c r="O114" s="148"/>
      <c r="P114" s="182"/>
      <c r="Q114" s="1"/>
      <c r="R114" s="1"/>
      <c r="S114" s="182">
        <f>ROUND((SUM(S10:S113))/1,2)</f>
        <v>0</v>
      </c>
      <c r="T114" s="183"/>
      <c r="U114" s="183"/>
      <c r="V114" s="2">
        <f>ROUND((SUM(V10:V113))/1,2)</f>
        <v>0</v>
      </c>
    </row>
    <row r="115" spans="1:26">
      <c r="A115" s="1"/>
      <c r="B115" s="1"/>
      <c r="C115" s="1"/>
      <c r="D115" s="1"/>
      <c r="E115" s="1"/>
      <c r="F115" s="158"/>
      <c r="G115" s="141"/>
      <c r="H115" s="141"/>
      <c r="I115" s="141"/>
      <c r="J115" s="1"/>
      <c r="K115" s="1"/>
      <c r="L115" s="1"/>
      <c r="M115" s="1"/>
      <c r="N115" s="1"/>
      <c r="O115" s="1"/>
      <c r="P115" s="1"/>
      <c r="Q115" s="1"/>
      <c r="R115" s="1"/>
      <c r="S115" s="1"/>
      <c r="V115" s="1"/>
    </row>
    <row r="116" spans="1:26">
      <c r="A116" s="148"/>
      <c r="B116" s="148"/>
      <c r="C116" s="148"/>
      <c r="D116" s="2" t="s">
        <v>66</v>
      </c>
      <c r="E116" s="148"/>
      <c r="F116" s="162"/>
      <c r="G116" s="151">
        <f>ROUND((SUM(L9:L115))/2,2)</f>
        <v>0</v>
      </c>
      <c r="H116" s="151">
        <f>ROUND((SUM(M9:M115))/2,2)</f>
        <v>0</v>
      </c>
      <c r="I116" s="151">
        <f>ROUND((SUM(I9:I115))/2,2)</f>
        <v>0</v>
      </c>
      <c r="J116" s="148"/>
      <c r="K116" s="148"/>
      <c r="L116" s="148">
        <f>ROUND((SUM(L9:L115))/2,2)</f>
        <v>0</v>
      </c>
      <c r="M116" s="148">
        <f>ROUND((SUM(M9:M115))/2,2)</f>
        <v>0</v>
      </c>
      <c r="N116" s="148"/>
      <c r="O116" s="148"/>
      <c r="P116" s="182"/>
      <c r="Q116" s="1"/>
      <c r="R116" s="1"/>
      <c r="S116" s="182">
        <f>ROUND((SUM(S9:S115))/2,2)</f>
        <v>0</v>
      </c>
      <c r="V116" s="2">
        <f>ROUND((SUM(V9:V115))/2,2)</f>
        <v>0</v>
      </c>
    </row>
    <row r="117" spans="1:26">
      <c r="A117" s="184"/>
      <c r="B117" s="184"/>
      <c r="C117" s="184"/>
      <c r="D117" s="184" t="s">
        <v>68</v>
      </c>
      <c r="E117" s="184"/>
      <c r="F117" s="185"/>
      <c r="G117" s="186">
        <f>ROUND((SUM(L9:L116))/3,2)</f>
        <v>0</v>
      </c>
      <c r="H117" s="186">
        <f>ROUND((SUM(M9:M116))/3,2)</f>
        <v>0</v>
      </c>
      <c r="I117" s="186">
        <f>ROUND((SUM(I9:I116))/3,2)</f>
        <v>0</v>
      </c>
      <c r="J117" s="184"/>
      <c r="K117" s="184">
        <f>ROUND((SUM(K9:K116))/3,2)</f>
        <v>0</v>
      </c>
      <c r="L117" s="184">
        <f>ROUND((SUM(L9:L116))/3,2)</f>
        <v>0</v>
      </c>
      <c r="M117" s="184">
        <f>ROUND((SUM(M9:M116))/3,2)</f>
        <v>0</v>
      </c>
      <c r="N117" s="184"/>
      <c r="O117" s="184"/>
      <c r="P117" s="185"/>
      <c r="Q117" s="184"/>
      <c r="R117" s="184"/>
      <c r="S117" s="185">
        <f>ROUND((SUM(S9:S116))/3,2)</f>
        <v>0</v>
      </c>
      <c r="T117" s="187"/>
      <c r="U117" s="187"/>
      <c r="V117" s="184">
        <f>ROUND((SUM(V9:V116))/3,2)</f>
        <v>0</v>
      </c>
      <c r="Z117">
        <f>(SUM(Z9:Z116))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horizontalDpi="4294967295" verticalDpi="4294967295" r:id="rId1"/>
  <headerFooter>
    <oddHeader>&amp;C&amp;B&amp; Rozpočet Obec Kamenný Most- Využitie geotermálnej energie s použitím tepelného čerpadla / Kamenný Most - Materská škola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5805</vt:lpstr>
      <vt:lpstr>Rekap 5805</vt:lpstr>
      <vt:lpstr>SO 5805</vt:lpstr>
      <vt:lpstr>'Rekap 5805'!Názvy_tlače</vt:lpstr>
      <vt:lpstr>'SO 5805'!Názvy_tlače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Rudasova</dc:creator>
  <cp:lastModifiedBy>Rudasova</cp:lastModifiedBy>
  <dcterms:created xsi:type="dcterms:W3CDTF">2021-05-18T16:16:11Z</dcterms:created>
  <dcterms:modified xsi:type="dcterms:W3CDTF">2021-05-20T12:59:19Z</dcterms:modified>
</cp:coreProperties>
</file>